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mesC\Desktop\"/>
    </mc:Choice>
  </mc:AlternateContent>
  <bookViews>
    <workbookView xWindow="0" yWindow="0" windowWidth="25200" windowHeight="11385" tabRatio="500" firstSheet="1" activeTab="1"/>
  </bookViews>
  <sheets>
    <sheet name="NECC Rank" sheetId="1" r:id="rId1"/>
    <sheet name="District 19" sheetId="2" r:id="rId2"/>
  </sheets>
  <calcPr calcId="17102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8" i="2" l="1"/>
  <c r="L56" i="2"/>
  <c r="L54" i="2"/>
  <c r="L52" i="2"/>
  <c r="L50" i="2"/>
  <c r="L48" i="2"/>
  <c r="L45" i="2"/>
  <c r="L43" i="2"/>
  <c r="L41" i="2"/>
  <c r="L39" i="2"/>
  <c r="L35" i="2"/>
  <c r="L32" i="2"/>
  <c r="L30" i="2"/>
  <c r="L28" i="2"/>
  <c r="L25" i="2"/>
  <c r="L23" i="2"/>
  <c r="L21" i="2"/>
  <c r="L19" i="2"/>
  <c r="L17" i="2"/>
  <c r="L15" i="2"/>
  <c r="L10" i="2"/>
  <c r="L8" i="2"/>
  <c r="L4" i="2"/>
  <c r="L88" i="1"/>
  <c r="L81" i="1"/>
  <c r="L84" i="1"/>
  <c r="L78" i="1"/>
  <c r="L75" i="1"/>
  <c r="L70" i="1"/>
  <c r="L69" i="1"/>
  <c r="L67" i="1"/>
  <c r="L65" i="1"/>
  <c r="L60" i="1"/>
  <c r="L58" i="1"/>
  <c r="L56" i="1"/>
  <c r="L54" i="1"/>
  <c r="L52" i="1"/>
  <c r="L50" i="1"/>
  <c r="L48" i="1"/>
  <c r="L45" i="1"/>
  <c r="L43" i="1"/>
  <c r="L41" i="1"/>
  <c r="L39" i="1"/>
  <c r="L35" i="1"/>
  <c r="L32" i="1"/>
  <c r="L30" i="1"/>
  <c r="L28" i="1"/>
  <c r="L25" i="1"/>
  <c r="L23" i="1"/>
  <c r="L21" i="1"/>
  <c r="L19" i="1"/>
  <c r="L17" i="1"/>
  <c r="L15" i="1"/>
  <c r="L10" i="1"/>
  <c r="L8" i="1"/>
  <c r="L4" i="1"/>
</calcChain>
</file>

<file path=xl/sharedStrings.xml><?xml version="1.0" encoding="utf-8"?>
<sst xmlns="http://schemas.openxmlformats.org/spreadsheetml/2006/main" count="405" uniqueCount="105">
  <si>
    <t>Northeast Community Council Traffic Calming/Speed Hump (current addition dated 10/13/2015)</t>
  </si>
  <si>
    <t>#</t>
  </si>
  <si>
    <t>Street of Concern</t>
  </si>
  <si>
    <t>Speed Limit</t>
  </si>
  <si>
    <t>Traffic Volume</t>
  </si>
  <si>
    <t>From</t>
  </si>
  <si>
    <t>To</t>
  </si>
  <si>
    <t>Direction</t>
  </si>
  <si>
    <t xml:space="preserve">85th % Speed </t>
  </si>
  <si>
    <t xml:space="preserve">Speed Difference </t>
  </si>
  <si>
    <t>City Rank</t>
  </si>
  <si>
    <t>Comments</t>
  </si>
  <si>
    <t>NECC Average</t>
  </si>
  <si>
    <t>NECC Rank</t>
  </si>
  <si>
    <t>Boundary Ave</t>
  </si>
  <si>
    <t>Muldoon Road</t>
  </si>
  <si>
    <t>Jelinek Place</t>
  </si>
  <si>
    <t>Both</t>
  </si>
  <si>
    <t>Dead End'</t>
  </si>
  <si>
    <t>Eastbound</t>
  </si>
  <si>
    <t>Westbound</t>
  </si>
  <si>
    <t>Speed Hump</t>
  </si>
  <si>
    <t>Donna Drive</t>
  </si>
  <si>
    <t>Turpin Steet</t>
  </si>
  <si>
    <t>E.6th Ave</t>
  </si>
  <si>
    <t>Duben Ave</t>
  </si>
  <si>
    <t>Melody Place</t>
  </si>
  <si>
    <t>Oklahoma Street</t>
  </si>
  <si>
    <t>Patterson Street</t>
  </si>
  <si>
    <t>Dueben Ave</t>
  </si>
  <si>
    <t>Eklutna Steet</t>
  </si>
  <si>
    <t>Bolin Street</t>
  </si>
  <si>
    <t>E. 11th Ave</t>
  </si>
  <si>
    <t>Friendly Lane</t>
  </si>
  <si>
    <t>E. 12th Ave</t>
  </si>
  <si>
    <t>Norman Street</t>
  </si>
  <si>
    <t>Edward Street</t>
  </si>
  <si>
    <t>E. 4th Ave</t>
  </si>
  <si>
    <t>Boniface Parkway</t>
  </si>
  <si>
    <t>Newell Street</t>
  </si>
  <si>
    <t>Winding Way</t>
  </si>
  <si>
    <t>E. 6th Ave</t>
  </si>
  <si>
    <t>Northbound</t>
  </si>
  <si>
    <t>Southbound</t>
  </si>
  <si>
    <t>Oklahoma St</t>
  </si>
  <si>
    <t>Access Road</t>
  </si>
  <si>
    <t>Duben Avenue</t>
  </si>
  <si>
    <t>Peck Ave</t>
  </si>
  <si>
    <t>Centennial Cir</t>
  </si>
  <si>
    <t>Lori</t>
  </si>
  <si>
    <t>ADDED</t>
  </si>
  <si>
    <t>Kulane Street</t>
  </si>
  <si>
    <t>Elaine Street</t>
  </si>
  <si>
    <t>Stop Sign</t>
  </si>
  <si>
    <t>South of Dueben</t>
  </si>
  <si>
    <t>Fix Sidewalk</t>
  </si>
  <si>
    <t>Patsy</t>
  </si>
  <si>
    <t>E.Debarr Road</t>
  </si>
  <si>
    <t>Boston</t>
  </si>
  <si>
    <t>Valley Street</t>
  </si>
  <si>
    <t>Valley Steet</t>
  </si>
  <si>
    <t>Cross Point Loop</t>
  </si>
  <si>
    <t>Zappa</t>
  </si>
  <si>
    <t>Peck</t>
  </si>
  <si>
    <t>Duben</t>
  </si>
  <si>
    <t>11th</t>
  </si>
  <si>
    <t>E. Debarr Rd</t>
  </si>
  <si>
    <t>4 Way Stop/Speed Hump</t>
  </si>
  <si>
    <t>Edwards St</t>
  </si>
  <si>
    <t>Debarr</t>
  </si>
  <si>
    <t>By school</t>
  </si>
  <si>
    <t xml:space="preserve">E. 3rd Ave </t>
  </si>
  <si>
    <t>Pauline</t>
  </si>
  <si>
    <t>State</t>
  </si>
  <si>
    <t>E. 10th Ave.</t>
  </si>
  <si>
    <t>Turpin St</t>
  </si>
  <si>
    <t>West of Turpin</t>
  </si>
  <si>
    <t>E 6th Ave.</t>
  </si>
  <si>
    <t xml:space="preserve">Muldoon </t>
  </si>
  <si>
    <t>Cherry</t>
  </si>
  <si>
    <r>
      <t xml:space="preserve">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South of District 19</t>
    </r>
  </si>
  <si>
    <t>E. 17th Ave</t>
  </si>
  <si>
    <t>Patterson Steet</t>
  </si>
  <si>
    <t>Kodiak Street</t>
  </si>
  <si>
    <t>Island Drive</t>
  </si>
  <si>
    <t>E. 20th Ave</t>
  </si>
  <si>
    <t>Kaligan</t>
  </si>
  <si>
    <t>Turpin Street</t>
  </si>
  <si>
    <t>Debarr Road</t>
  </si>
  <si>
    <t>E. 16th Ave</t>
  </si>
  <si>
    <t>Chandalar Dr</t>
  </si>
  <si>
    <t>Paxson Drive</t>
  </si>
  <si>
    <t>E 20th Ave</t>
  </si>
  <si>
    <t>Kaligin Street</t>
  </si>
  <si>
    <t>Beaver Place</t>
  </si>
  <si>
    <t>Baxter</t>
  </si>
  <si>
    <t>Atkinson Drive</t>
  </si>
  <si>
    <t xml:space="preserve">Debarr Road </t>
  </si>
  <si>
    <t>Kepner Drive</t>
  </si>
  <si>
    <t>Link Court</t>
  </si>
  <si>
    <t>Nunaka Drive</t>
  </si>
  <si>
    <t>Miley Drive</t>
  </si>
  <si>
    <t>Acheson Lane</t>
  </si>
  <si>
    <t>Sterling Way</t>
  </si>
  <si>
    <t>District 19 NECC Traffic Calming/Speed Hump (current addition dated 10/13/2015)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</si>
</sst>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7" xfId="0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/>
    <xf numFmtId="0" fontId="1" fillId="2" borderId="0" xfId="0" applyFont="1" applyFill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9" xfId="0" applyFont="1" applyBorder="1" applyAlignment="1">
      <alignment horizontal="left"/>
    </xf>
    <xf numFmtId="0" fontId="1" fillId="0" borderId="9" xfId="0" applyFont="1" applyBorder="1"/>
    <xf numFmtId="0" fontId="0" fillId="0" borderId="0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2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1" fillId="0" borderId="11" xfId="0" applyFont="1" applyBorder="1" applyAlignment="1">
      <alignment wrapText="1"/>
    </xf>
    <xf numFmtId="0" fontId="1" fillId="2" borderId="13" xfId="0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6" xfId="0" applyFont="1" applyFill="1" applyBorder="1" applyAlignment="1"/>
    <xf numFmtId="0" fontId="1" fillId="0" borderId="0" xfId="0" applyFont="1" applyFill="1" applyBorder="1"/>
    <xf numFmtId="0" fontId="1" fillId="0" borderId="8" xfId="0" applyFont="1" applyFill="1" applyBorder="1"/>
    <xf numFmtId="0" fontId="1" fillId="2" borderId="0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/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5" fillId="0" borderId="13" xfId="0" applyFont="1" applyBorder="1" applyAlignment="1">
      <alignment horizontal="center"/>
    </xf>
  </cellXfs>
  <cellStyles count="6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53" builtinId="8" hidden="1"/>
    <cellStyle name="Hyperlink" xfId="45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37" builtinId="8" hidden="1"/>
    <cellStyle name="Hyperlink" xfId="2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workbookViewId="0">
      <selection activeCell="M6" sqref="M6"/>
    </sheetView>
  </sheetViews>
  <sheetFormatPr defaultColWidth="11" defaultRowHeight="15.75" x14ac:dyDescent="0.25"/>
  <cols>
    <col min="1" max="1" width="3.125" style="6" customWidth="1"/>
    <col min="2" max="2" width="12.125" customWidth="1"/>
    <col min="3" max="3" width="6.375" customWidth="1"/>
    <col min="4" max="4" width="6.875" customWidth="1"/>
    <col min="5" max="5" width="14.125" customWidth="1"/>
    <col min="6" max="6" width="13.375" customWidth="1"/>
    <col min="7" max="7" width="10.375" customWidth="1"/>
    <col min="8" max="8" width="6.5" customWidth="1"/>
    <col min="9" max="9" width="9.625" customWidth="1"/>
    <col min="10" max="10" width="6.375" customWidth="1"/>
    <col min="11" max="11" width="10.375" customWidth="1"/>
    <col min="12" max="12" width="9.5" style="7" customWidth="1"/>
    <col min="13" max="13" width="6.625" customWidth="1"/>
  </cols>
  <sheetData>
    <row r="1" spans="1:14" s="5" customFormat="1" ht="30.95" customHeight="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36"/>
    </row>
    <row r="2" spans="1:14" x14ac:dyDescent="0.25">
      <c r="A2"/>
      <c r="C2" s="16"/>
      <c r="L2" s="6"/>
      <c r="M2" s="10"/>
      <c r="N2" s="10"/>
    </row>
    <row r="3" spans="1:14" ht="45" x14ac:dyDescent="0.25">
      <c r="A3" s="11" t="s">
        <v>1</v>
      </c>
      <c r="B3" s="12" t="s">
        <v>2</v>
      </c>
      <c r="C3" s="24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5" t="s">
        <v>12</v>
      </c>
      <c r="M3" s="51" t="s">
        <v>13</v>
      </c>
      <c r="N3" s="10"/>
    </row>
    <row r="4" spans="1:14" x14ac:dyDescent="0.25">
      <c r="B4" s="53" t="s">
        <v>14</v>
      </c>
      <c r="C4" s="59">
        <v>20</v>
      </c>
      <c r="D4" s="29">
        <v>613</v>
      </c>
      <c r="E4" s="2" t="s">
        <v>15</v>
      </c>
      <c r="F4" s="2" t="s">
        <v>16</v>
      </c>
      <c r="G4" s="2" t="s">
        <v>17</v>
      </c>
      <c r="H4" s="2">
        <v>32</v>
      </c>
      <c r="I4" s="2">
        <v>12</v>
      </c>
      <c r="J4" s="53">
        <v>41</v>
      </c>
      <c r="K4" s="2"/>
      <c r="L4" s="56">
        <f>(21+13+9+4+5+1+1+7)/8</f>
        <v>7.625</v>
      </c>
      <c r="M4" s="10"/>
      <c r="N4" s="10"/>
    </row>
    <row r="5" spans="1:14" x14ac:dyDescent="0.25">
      <c r="B5" s="54"/>
      <c r="C5" s="60"/>
      <c r="D5" s="59">
        <v>448</v>
      </c>
      <c r="E5" s="53" t="s">
        <v>16</v>
      </c>
      <c r="F5" s="53" t="s">
        <v>18</v>
      </c>
      <c r="G5" s="3" t="s">
        <v>19</v>
      </c>
      <c r="H5" s="3">
        <v>22</v>
      </c>
      <c r="I5" s="3">
        <v>2</v>
      </c>
      <c r="J5" s="54"/>
      <c r="K5" s="3"/>
      <c r="L5" s="57"/>
      <c r="M5" s="10"/>
      <c r="N5" s="10"/>
    </row>
    <row r="6" spans="1:14" x14ac:dyDescent="0.25">
      <c r="A6" s="13">
        <v>1</v>
      </c>
      <c r="B6" s="55"/>
      <c r="C6" s="61"/>
      <c r="D6" s="61"/>
      <c r="E6" s="55"/>
      <c r="F6" s="55"/>
      <c r="G6" s="3" t="s">
        <v>20</v>
      </c>
      <c r="H6" s="3">
        <v>25</v>
      </c>
      <c r="I6" s="3">
        <v>5</v>
      </c>
      <c r="J6" s="55"/>
      <c r="K6" s="3" t="s">
        <v>21</v>
      </c>
      <c r="L6" s="66"/>
      <c r="M6" s="38">
        <v>6</v>
      </c>
      <c r="N6" s="10"/>
    </row>
    <row r="7" spans="1:14" ht="14.1" customHeight="1" x14ac:dyDescent="0.25">
      <c r="C7" s="6"/>
      <c r="D7" s="6"/>
      <c r="L7" s="18"/>
      <c r="M7" s="10"/>
      <c r="N7" s="10"/>
    </row>
    <row r="8" spans="1:14" x14ac:dyDescent="0.25">
      <c r="A8" s="13">
        <v>2</v>
      </c>
      <c r="B8" s="4" t="s">
        <v>22</v>
      </c>
      <c r="C8" s="29">
        <v>20</v>
      </c>
      <c r="D8" s="29">
        <v>828</v>
      </c>
      <c r="E8" s="2" t="s">
        <v>23</v>
      </c>
      <c r="F8" s="2" t="s">
        <v>24</v>
      </c>
      <c r="G8" s="2" t="s">
        <v>17</v>
      </c>
      <c r="H8" s="2">
        <v>26</v>
      </c>
      <c r="I8" s="2">
        <v>6</v>
      </c>
      <c r="J8" s="2">
        <v>101</v>
      </c>
      <c r="K8" s="2" t="s">
        <v>21</v>
      </c>
      <c r="L8" s="19">
        <f>(16+8+15+18+20+11)/6</f>
        <v>14.666666666666666</v>
      </c>
      <c r="M8" s="50">
        <v>17</v>
      </c>
      <c r="N8" s="10"/>
    </row>
    <row r="9" spans="1:14" x14ac:dyDescent="0.25">
      <c r="B9" s="1"/>
      <c r="C9" s="30"/>
      <c r="D9" s="30"/>
      <c r="E9" s="1"/>
      <c r="F9" s="1"/>
      <c r="G9" s="1"/>
      <c r="H9" s="1"/>
      <c r="I9" s="1"/>
      <c r="J9" s="1"/>
      <c r="K9" s="1"/>
      <c r="L9" s="20"/>
      <c r="M9" s="10"/>
      <c r="N9" s="10"/>
    </row>
    <row r="10" spans="1:14" x14ac:dyDescent="0.25">
      <c r="B10" s="53" t="s">
        <v>25</v>
      </c>
      <c r="C10" s="59">
        <v>20</v>
      </c>
      <c r="D10" s="59">
        <v>1905</v>
      </c>
      <c r="E10" s="53" t="s">
        <v>15</v>
      </c>
      <c r="F10" s="53" t="s">
        <v>26</v>
      </c>
      <c r="G10" s="2" t="s">
        <v>20</v>
      </c>
      <c r="H10" s="2">
        <v>27</v>
      </c>
      <c r="I10" s="2">
        <v>7</v>
      </c>
      <c r="J10" s="53">
        <v>19</v>
      </c>
      <c r="K10" s="2"/>
      <c r="L10" s="56">
        <f>(2+2+3+6+16+3+10)/7</f>
        <v>6</v>
      </c>
      <c r="M10" s="10"/>
      <c r="N10" s="10"/>
    </row>
    <row r="11" spans="1:14" x14ac:dyDescent="0.25">
      <c r="B11" s="54"/>
      <c r="C11" s="60"/>
      <c r="D11" s="61"/>
      <c r="E11" s="55"/>
      <c r="F11" s="55"/>
      <c r="G11" s="3" t="s">
        <v>19</v>
      </c>
      <c r="H11" s="3">
        <v>30</v>
      </c>
      <c r="I11" s="3">
        <v>10</v>
      </c>
      <c r="J11" s="54"/>
      <c r="K11" s="3"/>
      <c r="L11" s="57"/>
      <c r="M11" s="10"/>
      <c r="N11" s="10"/>
    </row>
    <row r="12" spans="1:14" ht="14.1" customHeight="1" x14ac:dyDescent="0.25">
      <c r="B12" s="54"/>
      <c r="C12" s="60"/>
      <c r="D12" s="31">
        <v>1558</v>
      </c>
      <c r="E12" s="3" t="s">
        <v>27</v>
      </c>
      <c r="F12" s="3" t="s">
        <v>26</v>
      </c>
      <c r="G12" s="3" t="s">
        <v>17</v>
      </c>
      <c r="H12" s="3">
        <v>34</v>
      </c>
      <c r="I12" s="3">
        <v>14</v>
      </c>
      <c r="J12" s="54"/>
      <c r="K12" s="3"/>
      <c r="L12" s="57"/>
      <c r="M12" s="10"/>
      <c r="N12" s="10"/>
    </row>
    <row r="13" spans="1:14" x14ac:dyDescent="0.25">
      <c r="A13" s="13">
        <v>3</v>
      </c>
      <c r="B13" s="55"/>
      <c r="C13" s="61"/>
      <c r="D13" s="31">
        <v>1144</v>
      </c>
      <c r="E13" s="3" t="s">
        <v>28</v>
      </c>
      <c r="F13" s="3" t="s">
        <v>27</v>
      </c>
      <c r="G13" s="3" t="s">
        <v>17</v>
      </c>
      <c r="H13" s="3">
        <v>27</v>
      </c>
      <c r="I13" s="3">
        <v>7</v>
      </c>
      <c r="J13" s="55"/>
      <c r="K13" s="3" t="s">
        <v>21</v>
      </c>
      <c r="L13" s="58"/>
      <c r="M13" s="10">
        <v>5</v>
      </c>
      <c r="N13" s="10"/>
    </row>
    <row r="14" spans="1:14" ht="14.1" customHeight="1" x14ac:dyDescent="0.25">
      <c r="B14" s="1"/>
      <c r="C14" s="30"/>
      <c r="D14" s="30"/>
      <c r="E14" s="1"/>
      <c r="F14" s="1"/>
      <c r="G14" s="1"/>
      <c r="H14" s="1"/>
      <c r="I14" s="1"/>
      <c r="J14" s="1"/>
      <c r="K14" s="1"/>
      <c r="L14" s="20"/>
      <c r="M14" s="10"/>
      <c r="N14" s="10"/>
    </row>
    <row r="15" spans="1:14" x14ac:dyDescent="0.25">
      <c r="A15" s="13">
        <v>4</v>
      </c>
      <c r="B15" s="4" t="s">
        <v>29</v>
      </c>
      <c r="C15" s="29">
        <v>20</v>
      </c>
      <c r="D15" s="29">
        <v>855</v>
      </c>
      <c r="E15" s="2" t="s">
        <v>30</v>
      </c>
      <c r="F15" s="2" t="s">
        <v>31</v>
      </c>
      <c r="G15" s="2" t="s">
        <v>17</v>
      </c>
      <c r="H15" s="2">
        <v>29</v>
      </c>
      <c r="I15" s="2">
        <v>9</v>
      </c>
      <c r="J15" s="2">
        <v>53</v>
      </c>
      <c r="K15" s="2" t="s">
        <v>21</v>
      </c>
      <c r="L15" s="19">
        <f>(9+4+4+13+11+9)/6</f>
        <v>8.3333333333333339</v>
      </c>
      <c r="M15" s="50">
        <v>9</v>
      </c>
      <c r="N15" s="10"/>
    </row>
    <row r="16" spans="1:14" ht="14.1" customHeight="1" x14ac:dyDescent="0.25">
      <c r="B16" s="1"/>
      <c r="C16" s="30"/>
      <c r="D16" s="30"/>
      <c r="E16" s="1"/>
      <c r="F16" s="1"/>
      <c r="G16" s="1"/>
      <c r="H16" s="1"/>
      <c r="I16" s="1"/>
      <c r="J16" s="1"/>
      <c r="K16" s="1"/>
      <c r="L16" s="20"/>
      <c r="M16" s="10"/>
      <c r="N16" s="10"/>
    </row>
    <row r="17" spans="1:14" x14ac:dyDescent="0.25">
      <c r="A17" s="13">
        <v>5</v>
      </c>
      <c r="B17" s="4" t="s">
        <v>32</v>
      </c>
      <c r="C17" s="29">
        <v>20</v>
      </c>
      <c r="D17" s="29">
        <v>2217</v>
      </c>
      <c r="E17" s="2" t="s">
        <v>15</v>
      </c>
      <c r="F17" s="2" t="s">
        <v>33</v>
      </c>
      <c r="G17" s="2" t="s">
        <v>17</v>
      </c>
      <c r="H17" s="2">
        <v>30</v>
      </c>
      <c r="I17" s="2">
        <v>10</v>
      </c>
      <c r="J17" s="2">
        <v>105</v>
      </c>
      <c r="K17" s="2" t="s">
        <v>21</v>
      </c>
      <c r="L17" s="19">
        <f>(11+6+1+2+3+6+12)/7</f>
        <v>5.8571428571428568</v>
      </c>
      <c r="M17" s="50">
        <v>3</v>
      </c>
      <c r="N17" s="10"/>
    </row>
    <row r="18" spans="1:14" ht="14.1" customHeight="1" x14ac:dyDescent="0.25">
      <c r="B18" s="1"/>
      <c r="C18" s="30"/>
      <c r="D18" s="30"/>
      <c r="E18" s="1"/>
      <c r="F18" s="1"/>
      <c r="G18" s="1"/>
      <c r="H18" s="1"/>
      <c r="I18" s="1"/>
      <c r="J18" s="1"/>
      <c r="K18" s="1"/>
      <c r="L18" s="20"/>
      <c r="M18" s="10"/>
      <c r="N18" s="10"/>
    </row>
    <row r="19" spans="1:14" x14ac:dyDescent="0.25">
      <c r="A19" s="13">
        <v>6</v>
      </c>
      <c r="B19" s="4" t="s">
        <v>34</v>
      </c>
      <c r="C19" s="29">
        <v>20</v>
      </c>
      <c r="D19" s="29">
        <v>1051</v>
      </c>
      <c r="E19" s="2" t="s">
        <v>35</v>
      </c>
      <c r="F19" s="2" t="s">
        <v>36</v>
      </c>
      <c r="G19" s="2" t="s">
        <v>17</v>
      </c>
      <c r="H19" s="2">
        <v>27</v>
      </c>
      <c r="I19" s="2">
        <v>7</v>
      </c>
      <c r="J19" s="2">
        <v>111</v>
      </c>
      <c r="K19" s="2" t="s">
        <v>21</v>
      </c>
      <c r="L19" s="19">
        <f>(18+10+20+14+18+15)/6</f>
        <v>15.833333333333334</v>
      </c>
      <c r="M19" s="50">
        <v>18</v>
      </c>
      <c r="N19" s="10"/>
    </row>
    <row r="20" spans="1:14" ht="14.1" customHeight="1" x14ac:dyDescent="0.25">
      <c r="B20" s="1"/>
      <c r="C20" s="30"/>
      <c r="D20" s="30"/>
      <c r="E20" s="1"/>
      <c r="F20" s="1"/>
      <c r="G20" s="1"/>
      <c r="H20" s="1"/>
      <c r="I20" s="1"/>
      <c r="J20" s="1"/>
      <c r="K20" s="1"/>
      <c r="L20" s="20"/>
      <c r="M20" s="10"/>
      <c r="N20" s="10"/>
    </row>
    <row r="21" spans="1:14" x14ac:dyDescent="0.25">
      <c r="A21" s="13">
        <v>7</v>
      </c>
      <c r="B21" s="4" t="s">
        <v>37</v>
      </c>
      <c r="C21" s="29">
        <v>20</v>
      </c>
      <c r="D21" s="29">
        <v>733</v>
      </c>
      <c r="E21" s="2" t="s">
        <v>27</v>
      </c>
      <c r="F21" s="2" t="s">
        <v>15</v>
      </c>
      <c r="G21" s="2" t="s">
        <v>17</v>
      </c>
      <c r="H21" s="2">
        <v>30</v>
      </c>
      <c r="I21" s="2">
        <v>10</v>
      </c>
      <c r="J21" s="2">
        <v>28</v>
      </c>
      <c r="K21" s="2" t="s">
        <v>21</v>
      </c>
      <c r="L21" s="19">
        <f>(17+9+13+15+8+2+14)/7</f>
        <v>11.142857142857142</v>
      </c>
      <c r="M21" s="50">
        <v>11</v>
      </c>
      <c r="N21" s="10"/>
    </row>
    <row r="22" spans="1:14" x14ac:dyDescent="0.25">
      <c r="B22" s="1"/>
      <c r="C22" s="30"/>
      <c r="D22" s="30"/>
      <c r="E22" s="1"/>
      <c r="F22" s="1"/>
      <c r="G22" s="1"/>
      <c r="H22" s="1"/>
      <c r="I22" s="1"/>
      <c r="J22" s="1"/>
      <c r="K22" s="1"/>
      <c r="L22" s="20"/>
      <c r="M22" s="10"/>
      <c r="N22" s="10"/>
    </row>
    <row r="23" spans="1:14" x14ac:dyDescent="0.25">
      <c r="A23" s="13">
        <v>8</v>
      </c>
      <c r="B23" s="4" t="s">
        <v>37</v>
      </c>
      <c r="C23" s="29">
        <v>20</v>
      </c>
      <c r="D23" s="29">
        <v>1776</v>
      </c>
      <c r="E23" s="2" t="s">
        <v>38</v>
      </c>
      <c r="F23" s="2" t="s">
        <v>39</v>
      </c>
      <c r="G23" s="2" t="s">
        <v>17</v>
      </c>
      <c r="H23" s="2">
        <v>29</v>
      </c>
      <c r="I23" s="2">
        <v>9</v>
      </c>
      <c r="J23" s="2">
        <v>117</v>
      </c>
      <c r="K23" s="2" t="s">
        <v>21</v>
      </c>
      <c r="L23" s="19">
        <f>(22+22+14+21+22+13)/6</f>
        <v>19</v>
      </c>
      <c r="M23" s="50">
        <v>25</v>
      </c>
      <c r="N23" s="10"/>
    </row>
    <row r="24" spans="1:14" x14ac:dyDescent="0.25">
      <c r="C24" s="6"/>
      <c r="D24" s="6"/>
      <c r="L24" s="18"/>
      <c r="M24" s="10"/>
      <c r="N24" s="10"/>
    </row>
    <row r="25" spans="1:14" x14ac:dyDescent="0.25">
      <c r="B25" s="53" t="s">
        <v>35</v>
      </c>
      <c r="C25" s="59">
        <v>20</v>
      </c>
      <c r="D25" s="59">
        <v>412</v>
      </c>
      <c r="E25" s="53" t="s">
        <v>40</v>
      </c>
      <c r="F25" s="53" t="s">
        <v>41</v>
      </c>
      <c r="G25" s="2" t="s">
        <v>42</v>
      </c>
      <c r="H25" s="2">
        <v>25</v>
      </c>
      <c r="I25" s="2">
        <v>5</v>
      </c>
      <c r="J25" s="53">
        <v>56</v>
      </c>
      <c r="K25" s="2"/>
      <c r="L25" s="56">
        <f>(26+26+19+22+27+6)/6</f>
        <v>21</v>
      </c>
      <c r="M25" s="10"/>
      <c r="N25" s="10"/>
    </row>
    <row r="26" spans="1:14" ht="14.1" customHeight="1" x14ac:dyDescent="0.25">
      <c r="A26" s="13">
        <v>9</v>
      </c>
      <c r="B26" s="55"/>
      <c r="C26" s="61"/>
      <c r="D26" s="61"/>
      <c r="E26" s="55"/>
      <c r="F26" s="55"/>
      <c r="G26" s="3" t="s">
        <v>43</v>
      </c>
      <c r="H26" s="3">
        <v>24</v>
      </c>
      <c r="I26" s="3">
        <v>4</v>
      </c>
      <c r="J26" s="55"/>
      <c r="K26" s="3" t="s">
        <v>21</v>
      </c>
      <c r="L26" s="58"/>
      <c r="M26" s="10">
        <v>29</v>
      </c>
      <c r="N26" s="10"/>
    </row>
    <row r="27" spans="1:14" ht="14.1" customHeight="1" x14ac:dyDescent="0.25">
      <c r="C27" s="6"/>
      <c r="D27" s="6"/>
      <c r="L27" s="18"/>
      <c r="M27" s="10"/>
      <c r="N27" s="10"/>
    </row>
    <row r="28" spans="1:14" x14ac:dyDescent="0.25">
      <c r="A28" s="13">
        <v>10</v>
      </c>
      <c r="B28" s="4" t="s">
        <v>44</v>
      </c>
      <c r="C28" s="29">
        <v>20</v>
      </c>
      <c r="D28" s="29">
        <v>1505</v>
      </c>
      <c r="E28" s="2" t="s">
        <v>45</v>
      </c>
      <c r="F28" s="2" t="s">
        <v>46</v>
      </c>
      <c r="G28" s="2" t="s">
        <v>17</v>
      </c>
      <c r="H28" s="2">
        <v>32</v>
      </c>
      <c r="I28" s="2">
        <v>12</v>
      </c>
      <c r="J28" s="2">
        <v>72</v>
      </c>
      <c r="K28" s="2" t="s">
        <v>21</v>
      </c>
      <c r="L28" s="19">
        <f>(23+23+16+11+4+8)/6</f>
        <v>14.166666666666666</v>
      </c>
      <c r="M28" s="50">
        <v>16</v>
      </c>
      <c r="N28" s="10"/>
    </row>
    <row r="29" spans="1:14" ht="14.1" customHeight="1" x14ac:dyDescent="0.25">
      <c r="B29" s="1"/>
      <c r="C29" s="30"/>
      <c r="D29" s="30"/>
      <c r="E29" s="1"/>
      <c r="F29" s="1"/>
      <c r="G29" s="1"/>
      <c r="H29" s="1"/>
      <c r="I29" s="1"/>
      <c r="J29" s="1"/>
      <c r="K29" s="1"/>
      <c r="L29" s="20"/>
      <c r="M29" s="10"/>
      <c r="N29" s="10"/>
    </row>
    <row r="30" spans="1:14" x14ac:dyDescent="0.25">
      <c r="A30" s="13">
        <v>11</v>
      </c>
      <c r="B30" s="4" t="s">
        <v>47</v>
      </c>
      <c r="C30" s="29">
        <v>25</v>
      </c>
      <c r="D30" s="29">
        <v>2644</v>
      </c>
      <c r="E30" s="2" t="s">
        <v>15</v>
      </c>
      <c r="F30" s="2" t="s">
        <v>48</v>
      </c>
      <c r="G30" s="2" t="s">
        <v>17</v>
      </c>
      <c r="H30" s="2">
        <v>33</v>
      </c>
      <c r="I30" s="2">
        <v>8</v>
      </c>
      <c r="J30" s="2">
        <v>99</v>
      </c>
      <c r="K30" s="2" t="s">
        <v>21</v>
      </c>
      <c r="L30" s="19">
        <f>(19+11+5+12+14+4+23)/7</f>
        <v>12.571428571428571</v>
      </c>
      <c r="M30" s="50">
        <v>13</v>
      </c>
      <c r="N30" s="10"/>
    </row>
    <row r="31" spans="1:14" x14ac:dyDescent="0.25">
      <c r="B31" s="1"/>
      <c r="C31" s="30"/>
      <c r="D31" s="30"/>
      <c r="E31" s="1"/>
      <c r="F31" s="1"/>
      <c r="G31" s="1"/>
      <c r="H31" s="1"/>
      <c r="I31" s="1"/>
      <c r="J31" s="1"/>
      <c r="K31" s="1"/>
      <c r="L31" s="20"/>
      <c r="M31" s="10"/>
      <c r="N31" s="10"/>
    </row>
    <row r="32" spans="1:14" x14ac:dyDescent="0.25">
      <c r="B32" s="53" t="s">
        <v>47</v>
      </c>
      <c r="C32" s="59">
        <v>25</v>
      </c>
      <c r="D32" s="59">
        <v>399</v>
      </c>
      <c r="E32" s="53" t="s">
        <v>28</v>
      </c>
      <c r="F32" s="53" t="s">
        <v>27</v>
      </c>
      <c r="G32" s="2" t="s">
        <v>19</v>
      </c>
      <c r="H32" s="2">
        <v>32</v>
      </c>
      <c r="I32" s="2">
        <v>7</v>
      </c>
      <c r="J32" s="53">
        <v>72</v>
      </c>
      <c r="K32" s="2"/>
      <c r="L32" s="56">
        <f>(20+12+17+19+26+22)/6</f>
        <v>19.333333333333332</v>
      </c>
      <c r="M32" s="10"/>
      <c r="N32" s="10"/>
    </row>
    <row r="33" spans="1:14" x14ac:dyDescent="0.25">
      <c r="A33" s="13">
        <v>12</v>
      </c>
      <c r="B33" s="55"/>
      <c r="C33" s="61"/>
      <c r="D33" s="61"/>
      <c r="E33" s="55"/>
      <c r="F33" s="55"/>
      <c r="G33" s="3" t="s">
        <v>20</v>
      </c>
      <c r="H33" s="3">
        <v>17</v>
      </c>
      <c r="I33" s="3">
        <v>-8</v>
      </c>
      <c r="J33" s="55"/>
      <c r="K33" s="3" t="s">
        <v>21</v>
      </c>
      <c r="L33" s="58"/>
      <c r="M33" s="10">
        <v>26</v>
      </c>
      <c r="N33" s="10"/>
    </row>
    <row r="34" spans="1:14" x14ac:dyDescent="0.25">
      <c r="C34" s="6"/>
      <c r="D34" s="6"/>
      <c r="L34" s="18"/>
      <c r="M34" s="10"/>
      <c r="N34" s="10"/>
    </row>
    <row r="35" spans="1:14" ht="14.1" customHeight="1" x14ac:dyDescent="0.25">
      <c r="B35" s="53" t="s">
        <v>40</v>
      </c>
      <c r="C35" s="59">
        <v>20</v>
      </c>
      <c r="D35" s="59">
        <v>437</v>
      </c>
      <c r="E35" s="53" t="s">
        <v>35</v>
      </c>
      <c r="F35" s="53" t="s">
        <v>36</v>
      </c>
      <c r="G35" s="2" t="s">
        <v>19</v>
      </c>
      <c r="H35" s="2">
        <v>28</v>
      </c>
      <c r="I35" s="2">
        <v>8</v>
      </c>
      <c r="J35" s="53">
        <v>67</v>
      </c>
      <c r="K35" s="2"/>
      <c r="L35" s="56">
        <f>(15+7+18+23+16+5)/6</f>
        <v>14</v>
      </c>
      <c r="M35" s="10"/>
      <c r="N35" s="10"/>
    </row>
    <row r="36" spans="1:14" x14ac:dyDescent="0.25">
      <c r="A36" s="13">
        <v>13</v>
      </c>
      <c r="B36" s="55"/>
      <c r="C36" s="61"/>
      <c r="D36" s="61"/>
      <c r="E36" s="55"/>
      <c r="F36" s="55"/>
      <c r="G36" s="3" t="s">
        <v>20</v>
      </c>
      <c r="H36" s="3">
        <v>24</v>
      </c>
      <c r="I36" s="3">
        <v>4</v>
      </c>
      <c r="J36" s="55"/>
      <c r="K36" s="3" t="s">
        <v>21</v>
      </c>
      <c r="L36" s="58"/>
      <c r="M36" s="10">
        <v>14</v>
      </c>
      <c r="N36" s="10"/>
    </row>
    <row r="37" spans="1:14" ht="14.1" customHeight="1" x14ac:dyDescent="0.25">
      <c r="B37" s="1"/>
      <c r="C37" s="26"/>
      <c r="D37" s="1"/>
      <c r="E37" s="1"/>
      <c r="F37" s="1"/>
      <c r="G37" s="1"/>
      <c r="H37" s="1"/>
      <c r="I37" s="1"/>
      <c r="J37" s="1"/>
      <c r="K37" s="1"/>
      <c r="L37" s="20"/>
      <c r="M37" s="10"/>
      <c r="N37" s="10"/>
    </row>
    <row r="38" spans="1:14" ht="36.950000000000003" customHeight="1" x14ac:dyDescent="0.25">
      <c r="A38" s="11" t="s">
        <v>1</v>
      </c>
      <c r="B38" s="12" t="s">
        <v>2</v>
      </c>
      <c r="C38" s="24" t="s">
        <v>3</v>
      </c>
      <c r="D38" s="12" t="s">
        <v>4</v>
      </c>
      <c r="E38" s="12" t="s">
        <v>5</v>
      </c>
      <c r="F38" s="12" t="s">
        <v>6</v>
      </c>
      <c r="G38" s="12" t="s">
        <v>7</v>
      </c>
      <c r="H38" s="12" t="s">
        <v>8</v>
      </c>
      <c r="I38" s="12" t="s">
        <v>9</v>
      </c>
      <c r="J38" s="12" t="s">
        <v>10</v>
      </c>
      <c r="K38" s="12" t="s">
        <v>11</v>
      </c>
      <c r="L38" s="17" t="s">
        <v>12</v>
      </c>
      <c r="M38" s="51" t="s">
        <v>13</v>
      </c>
      <c r="N38" s="10"/>
    </row>
    <row r="39" spans="1:14" ht="15" customHeight="1" x14ac:dyDescent="0.25">
      <c r="A39" s="13">
        <v>14</v>
      </c>
      <c r="B39" s="4" t="s">
        <v>49</v>
      </c>
      <c r="C39" s="25" t="s">
        <v>50</v>
      </c>
      <c r="D39" s="2"/>
      <c r="E39" s="2" t="s">
        <v>51</v>
      </c>
      <c r="F39" s="2" t="s">
        <v>52</v>
      </c>
      <c r="G39" s="2"/>
      <c r="H39" s="2"/>
      <c r="I39" s="2"/>
      <c r="J39" s="2"/>
      <c r="K39" s="2" t="s">
        <v>53</v>
      </c>
      <c r="L39" s="19">
        <f>(1+1+21+27+1+5+1)/7</f>
        <v>8.1428571428571423</v>
      </c>
      <c r="M39" s="10">
        <v>8</v>
      </c>
      <c r="N39" s="10"/>
    </row>
    <row r="40" spans="1:14" x14ac:dyDescent="0.25">
      <c r="A40" s="9"/>
      <c r="B40" s="8"/>
      <c r="C40" s="27"/>
      <c r="D40" s="8"/>
      <c r="E40" s="8"/>
      <c r="F40" s="8"/>
      <c r="G40" s="8"/>
      <c r="H40" s="8"/>
      <c r="I40" s="8"/>
      <c r="J40" s="8"/>
      <c r="K40" s="8"/>
      <c r="L40" s="22"/>
      <c r="M40" s="10"/>
      <c r="N40" s="10"/>
    </row>
    <row r="41" spans="1:14" ht="14.1" customHeight="1" x14ac:dyDescent="0.25">
      <c r="A41" s="13">
        <v>15</v>
      </c>
      <c r="B41" s="4" t="s">
        <v>44</v>
      </c>
      <c r="C41" s="25" t="s">
        <v>50</v>
      </c>
      <c r="D41" s="2"/>
      <c r="E41" s="2" t="s">
        <v>54</v>
      </c>
      <c r="F41" s="2" t="s">
        <v>54</v>
      </c>
      <c r="G41" s="2"/>
      <c r="H41" s="2"/>
      <c r="I41" s="2"/>
      <c r="J41" s="2"/>
      <c r="K41" s="2" t="s">
        <v>55</v>
      </c>
      <c r="L41" s="19">
        <f>(24+24+8+24+9+21)/6</f>
        <v>18.333333333333332</v>
      </c>
      <c r="M41" s="10">
        <v>24</v>
      </c>
      <c r="N41" s="10"/>
    </row>
    <row r="42" spans="1:14" x14ac:dyDescent="0.25">
      <c r="A42"/>
      <c r="C42" s="16"/>
      <c r="L42" s="6"/>
      <c r="M42" s="10"/>
      <c r="N42" s="10"/>
    </row>
    <row r="43" spans="1:14" x14ac:dyDescent="0.25">
      <c r="A43" s="13">
        <v>16</v>
      </c>
      <c r="B43" s="4" t="s">
        <v>37</v>
      </c>
      <c r="C43" s="25" t="s">
        <v>50</v>
      </c>
      <c r="D43" s="2"/>
      <c r="E43" s="2" t="s">
        <v>56</v>
      </c>
      <c r="F43" s="2"/>
      <c r="G43" s="2"/>
      <c r="H43" s="2"/>
      <c r="I43" s="2"/>
      <c r="J43" s="2"/>
      <c r="K43" s="2" t="s">
        <v>21</v>
      </c>
      <c r="L43" s="19">
        <f>(25+25+7+25+20)/5</f>
        <v>20.399999999999999</v>
      </c>
      <c r="M43" s="10">
        <v>28</v>
      </c>
      <c r="N43" s="10"/>
    </row>
    <row r="44" spans="1:14" x14ac:dyDescent="0.25">
      <c r="B44" s="1"/>
      <c r="C44" s="26"/>
      <c r="D44" s="1"/>
      <c r="E44" s="1"/>
      <c r="F44" s="1"/>
      <c r="G44" s="1"/>
      <c r="H44" s="1"/>
      <c r="I44" s="1"/>
      <c r="J44" s="1"/>
      <c r="K44" s="1"/>
      <c r="L44" s="20"/>
      <c r="M44" s="10"/>
      <c r="N44" s="10"/>
    </row>
    <row r="45" spans="1:14" x14ac:dyDescent="0.25">
      <c r="B45" s="53" t="s">
        <v>57</v>
      </c>
      <c r="C45" s="25" t="s">
        <v>50</v>
      </c>
      <c r="D45" s="2"/>
      <c r="E45" s="2" t="s">
        <v>58</v>
      </c>
      <c r="F45" s="2" t="s">
        <v>59</v>
      </c>
      <c r="G45" s="2"/>
      <c r="H45" s="2"/>
      <c r="I45" s="2"/>
      <c r="J45" s="2"/>
      <c r="K45" s="2" t="s">
        <v>21</v>
      </c>
      <c r="L45" s="56">
        <f>(3+1+3+1+6+3+10+2)/8</f>
        <v>3.625</v>
      </c>
      <c r="M45" s="10"/>
      <c r="N45" s="10"/>
    </row>
    <row r="46" spans="1:14" x14ac:dyDescent="0.25">
      <c r="A46" s="13">
        <v>17</v>
      </c>
      <c r="B46" s="55"/>
      <c r="C46" s="28" t="s">
        <v>50</v>
      </c>
      <c r="D46" s="3"/>
      <c r="E46" s="3" t="s">
        <v>60</v>
      </c>
      <c r="F46" s="3" t="s">
        <v>61</v>
      </c>
      <c r="G46" s="3"/>
      <c r="H46" s="3"/>
      <c r="I46" s="3"/>
      <c r="J46" s="3"/>
      <c r="K46" s="3" t="s">
        <v>21</v>
      </c>
      <c r="L46" s="58"/>
      <c r="M46" s="10">
        <v>1</v>
      </c>
      <c r="N46" s="10"/>
    </row>
    <row r="47" spans="1:14" x14ac:dyDescent="0.25">
      <c r="A47"/>
      <c r="C47" s="16"/>
      <c r="L47" s="6"/>
      <c r="M47" s="10"/>
      <c r="N47" s="10"/>
    </row>
    <row r="48" spans="1:14" x14ac:dyDescent="0.25">
      <c r="A48" s="13">
        <v>18</v>
      </c>
      <c r="B48" s="4" t="s">
        <v>62</v>
      </c>
      <c r="C48" s="25" t="s">
        <v>50</v>
      </c>
      <c r="D48" s="2"/>
      <c r="E48" s="2" t="s">
        <v>63</v>
      </c>
      <c r="F48" s="2" t="s">
        <v>64</v>
      </c>
      <c r="G48" s="4"/>
      <c r="H48" s="2"/>
      <c r="I48" s="2"/>
      <c r="J48" s="4"/>
      <c r="K48" s="2" t="s">
        <v>21</v>
      </c>
      <c r="L48" s="21">
        <f>(12+16+6+4+17)/5</f>
        <v>11</v>
      </c>
      <c r="M48" s="10">
        <v>10</v>
      </c>
      <c r="N48" s="10"/>
    </row>
    <row r="49" spans="1:14" x14ac:dyDescent="0.25">
      <c r="A49"/>
      <c r="C49" s="16"/>
      <c r="L49" s="6"/>
      <c r="M49" s="10"/>
      <c r="N49" s="10"/>
    </row>
    <row r="50" spans="1:14" ht="45" x14ac:dyDescent="0.25">
      <c r="A50" s="13">
        <v>19</v>
      </c>
      <c r="B50" s="4" t="s">
        <v>58</v>
      </c>
      <c r="C50" s="25" t="s">
        <v>50</v>
      </c>
      <c r="D50" s="2"/>
      <c r="E50" s="2" t="s">
        <v>65</v>
      </c>
      <c r="F50" s="2" t="s">
        <v>66</v>
      </c>
      <c r="G50" s="4"/>
      <c r="H50" s="2"/>
      <c r="I50" s="2"/>
      <c r="J50" s="4"/>
      <c r="K50" s="37" t="s">
        <v>67</v>
      </c>
      <c r="L50" s="21">
        <f>(11+8+3+3+3)/5</f>
        <v>5.6</v>
      </c>
      <c r="M50" s="10">
        <v>2</v>
      </c>
      <c r="N50" s="10"/>
    </row>
    <row r="51" spans="1:14" x14ac:dyDescent="0.25">
      <c r="A51"/>
      <c r="C51" s="16"/>
      <c r="L51" s="6"/>
      <c r="M51" s="10"/>
      <c r="N51" s="10"/>
    </row>
    <row r="52" spans="1:14" x14ac:dyDescent="0.25">
      <c r="A52" s="13">
        <v>20</v>
      </c>
      <c r="B52" s="4" t="s">
        <v>68</v>
      </c>
      <c r="C52" s="25" t="s">
        <v>50</v>
      </c>
      <c r="D52" s="4"/>
      <c r="E52" s="4" t="s">
        <v>69</v>
      </c>
      <c r="F52" s="4" t="s">
        <v>41</v>
      </c>
      <c r="G52" s="4"/>
      <c r="H52" s="4"/>
      <c r="I52" s="4"/>
      <c r="J52" s="4"/>
      <c r="K52" s="4" t="s">
        <v>70</v>
      </c>
      <c r="L52" s="21">
        <f>(2+5+16)/3</f>
        <v>7.666666666666667</v>
      </c>
      <c r="M52" s="10">
        <v>7</v>
      </c>
      <c r="N52" s="10"/>
    </row>
    <row r="53" spans="1:14" s="10" customFormat="1" x14ac:dyDescent="0.25">
      <c r="A53"/>
      <c r="B53"/>
      <c r="C53" s="16"/>
      <c r="D53"/>
      <c r="E53"/>
      <c r="F53"/>
      <c r="G53"/>
      <c r="H53"/>
      <c r="I53"/>
      <c r="J53"/>
      <c r="K53"/>
      <c r="L53" s="6"/>
    </row>
    <row r="54" spans="1:14" x14ac:dyDescent="0.25">
      <c r="A54" s="13">
        <v>21</v>
      </c>
      <c r="B54" s="4" t="s">
        <v>71</v>
      </c>
      <c r="C54" s="25" t="s">
        <v>50</v>
      </c>
      <c r="D54" s="4"/>
      <c r="E54" s="4" t="s">
        <v>72</v>
      </c>
      <c r="F54" s="4" t="s">
        <v>73</v>
      </c>
      <c r="G54" s="4"/>
      <c r="H54" s="4"/>
      <c r="I54" s="4"/>
      <c r="J54" s="4"/>
      <c r="K54" s="4" t="s">
        <v>21</v>
      </c>
      <c r="L54" s="21">
        <f>(10+26+18)/3</f>
        <v>18</v>
      </c>
      <c r="M54" s="10">
        <v>22</v>
      </c>
      <c r="N54" s="10"/>
    </row>
    <row r="55" spans="1:14" x14ac:dyDescent="0.25">
      <c r="A55" s="9"/>
      <c r="B55" s="33"/>
      <c r="C55" s="34"/>
      <c r="D55" s="35"/>
      <c r="E55" s="35"/>
      <c r="F55" s="35"/>
      <c r="G55" s="35"/>
      <c r="H55" s="35"/>
      <c r="I55" s="35"/>
      <c r="J55" s="35"/>
      <c r="K55" s="2"/>
      <c r="L55" s="22"/>
      <c r="M55" s="10"/>
      <c r="N55" s="10"/>
    </row>
    <row r="56" spans="1:14" ht="30" x14ac:dyDescent="0.25">
      <c r="A56" s="13">
        <v>22</v>
      </c>
      <c r="B56" s="4" t="s">
        <v>74</v>
      </c>
      <c r="C56" s="39" t="s">
        <v>50</v>
      </c>
      <c r="D56" s="4"/>
      <c r="E56" s="4" t="s">
        <v>75</v>
      </c>
      <c r="F56" s="4" t="s">
        <v>74</v>
      </c>
      <c r="G56" s="4"/>
      <c r="H56" s="4"/>
      <c r="I56" s="4"/>
      <c r="J56" s="4"/>
      <c r="K56" s="40" t="s">
        <v>76</v>
      </c>
      <c r="L56" s="21">
        <f>(22+17+19)/3</f>
        <v>19.333333333333332</v>
      </c>
      <c r="M56" s="10">
        <v>26</v>
      </c>
      <c r="N56" s="10"/>
    </row>
    <row r="57" spans="1:14" x14ac:dyDescent="0.25">
      <c r="A57" s="9"/>
      <c r="B57" s="41"/>
      <c r="C57" s="42"/>
      <c r="D57" s="43"/>
      <c r="E57" s="43"/>
      <c r="F57" s="43"/>
      <c r="G57" s="43"/>
      <c r="H57" s="43"/>
      <c r="I57" s="43"/>
      <c r="J57" s="43"/>
      <c r="K57" s="44"/>
      <c r="L57" s="22"/>
      <c r="M57" s="10"/>
      <c r="N57" s="10"/>
    </row>
    <row r="58" spans="1:14" ht="14.1" customHeight="1" x14ac:dyDescent="0.25">
      <c r="A58" s="13">
        <v>23</v>
      </c>
      <c r="B58" s="4" t="s">
        <v>77</v>
      </c>
      <c r="C58" s="39" t="s">
        <v>50</v>
      </c>
      <c r="D58" s="4"/>
      <c r="E58" s="4" t="s">
        <v>78</v>
      </c>
      <c r="F58" s="4" t="s">
        <v>79</v>
      </c>
      <c r="G58" s="4"/>
      <c r="H58" s="4"/>
      <c r="I58" s="4"/>
      <c r="J58" s="4"/>
      <c r="K58" s="40" t="s">
        <v>21</v>
      </c>
      <c r="L58" s="21">
        <f>(2+23+1+7+2+2+4)/7</f>
        <v>5.8571428571428568</v>
      </c>
      <c r="M58" s="10">
        <v>3</v>
      </c>
      <c r="N58" s="10"/>
    </row>
    <row r="59" spans="1:14" x14ac:dyDescent="0.25">
      <c r="A59" s="9"/>
      <c r="B59" s="45" t="s">
        <v>80</v>
      </c>
      <c r="C59" s="46"/>
      <c r="D59" s="47"/>
      <c r="E59" s="47"/>
      <c r="F59" s="47"/>
      <c r="G59" s="47"/>
      <c r="H59" s="47"/>
      <c r="I59" s="47"/>
      <c r="J59" s="47"/>
      <c r="K59" s="48"/>
      <c r="L59" s="22"/>
      <c r="M59" s="10"/>
      <c r="N59" s="10"/>
    </row>
    <row r="60" spans="1:14" ht="14.1" customHeight="1" x14ac:dyDescent="0.25">
      <c r="B60" s="53" t="s">
        <v>81</v>
      </c>
      <c r="C60" s="59">
        <v>20</v>
      </c>
      <c r="D60" s="59">
        <v>546</v>
      </c>
      <c r="E60" s="53" t="s">
        <v>82</v>
      </c>
      <c r="F60" s="53" t="s">
        <v>83</v>
      </c>
      <c r="G60" s="2" t="s">
        <v>19</v>
      </c>
      <c r="H60" s="2">
        <v>19</v>
      </c>
      <c r="I60" s="2">
        <v>-1</v>
      </c>
      <c r="J60" s="53">
        <v>2</v>
      </c>
      <c r="K60" s="2"/>
      <c r="L60" s="56">
        <f>(4+4+24+15+1+25)/6</f>
        <v>12.166666666666666</v>
      </c>
      <c r="M60" s="38"/>
      <c r="N60" s="10"/>
    </row>
    <row r="61" spans="1:14" x14ac:dyDescent="0.25">
      <c r="B61" s="54"/>
      <c r="C61" s="60"/>
      <c r="D61" s="61"/>
      <c r="E61" s="55"/>
      <c r="F61" s="55"/>
      <c r="G61" s="3" t="s">
        <v>20</v>
      </c>
      <c r="H61" s="3">
        <v>42</v>
      </c>
      <c r="I61" s="3">
        <v>22</v>
      </c>
      <c r="J61" s="54"/>
      <c r="K61" s="3"/>
      <c r="L61" s="57"/>
      <c r="M61" s="10"/>
      <c r="N61" s="10"/>
    </row>
    <row r="62" spans="1:14" ht="14.1" customHeight="1" x14ac:dyDescent="0.25">
      <c r="B62" s="54"/>
      <c r="C62" s="60"/>
      <c r="D62" s="59">
        <v>380</v>
      </c>
      <c r="E62" s="53" t="s">
        <v>83</v>
      </c>
      <c r="F62" s="53" t="s">
        <v>84</v>
      </c>
      <c r="G62" s="3" t="s">
        <v>19</v>
      </c>
      <c r="H62" s="3">
        <v>22</v>
      </c>
      <c r="I62" s="3">
        <v>2</v>
      </c>
      <c r="J62" s="54"/>
      <c r="K62" s="3"/>
      <c r="L62" s="63"/>
      <c r="M62" s="38"/>
      <c r="N62" s="10"/>
    </row>
    <row r="63" spans="1:14" x14ac:dyDescent="0.25">
      <c r="A63" s="13">
        <v>24</v>
      </c>
      <c r="B63" s="55"/>
      <c r="C63" s="61"/>
      <c r="D63" s="61"/>
      <c r="E63" s="55"/>
      <c r="F63" s="55"/>
      <c r="G63" s="3" t="s">
        <v>20</v>
      </c>
      <c r="H63" s="3">
        <v>30</v>
      </c>
      <c r="I63" s="3">
        <v>10</v>
      </c>
      <c r="J63" s="55"/>
      <c r="K63" s="3" t="s">
        <v>21</v>
      </c>
      <c r="L63" s="58"/>
      <c r="M63" s="10">
        <v>12</v>
      </c>
      <c r="N63" s="10"/>
    </row>
    <row r="64" spans="1:14" x14ac:dyDescent="0.25">
      <c r="A64"/>
      <c r="C64" s="6"/>
      <c r="D64" s="6"/>
      <c r="L64"/>
      <c r="M64" s="10"/>
      <c r="N64" s="10"/>
    </row>
    <row r="65" spans="1:14" x14ac:dyDescent="0.25">
      <c r="A65" s="13">
        <v>25</v>
      </c>
      <c r="B65" s="4" t="s">
        <v>85</v>
      </c>
      <c r="C65" s="29">
        <v>20</v>
      </c>
      <c r="D65" s="29">
        <v>1280</v>
      </c>
      <c r="E65" s="2" t="s">
        <v>82</v>
      </c>
      <c r="F65" s="2" t="s">
        <v>15</v>
      </c>
      <c r="G65" s="2" t="s">
        <v>17</v>
      </c>
      <c r="H65" s="2">
        <v>28</v>
      </c>
      <c r="I65" s="2">
        <v>8</v>
      </c>
      <c r="J65" s="2">
        <v>11</v>
      </c>
      <c r="K65" s="2" t="s">
        <v>21</v>
      </c>
      <c r="L65" s="19">
        <f>(5+10+25+7+23+26)/6</f>
        <v>16</v>
      </c>
      <c r="M65" s="50">
        <v>19</v>
      </c>
      <c r="N65" s="10"/>
    </row>
    <row r="66" spans="1:14" x14ac:dyDescent="0.25">
      <c r="B66" s="1"/>
      <c r="C66" s="30"/>
      <c r="D66" s="30"/>
      <c r="E66" s="1"/>
      <c r="F66" s="1"/>
      <c r="G66" s="1"/>
      <c r="H66" s="1"/>
      <c r="I66" s="1"/>
      <c r="J66" s="1"/>
      <c r="K66" s="1"/>
      <c r="L66" s="20"/>
      <c r="M66" s="10"/>
      <c r="N66" s="10"/>
    </row>
    <row r="67" spans="1:14" x14ac:dyDescent="0.25">
      <c r="A67" s="13">
        <v>26</v>
      </c>
      <c r="B67" s="4" t="s">
        <v>85</v>
      </c>
      <c r="C67" s="29" t="s">
        <v>50</v>
      </c>
      <c r="D67" s="29"/>
      <c r="E67" s="2" t="s">
        <v>15</v>
      </c>
      <c r="F67" s="2" t="s">
        <v>86</v>
      </c>
      <c r="G67" s="2"/>
      <c r="H67" s="2"/>
      <c r="I67" s="2"/>
      <c r="J67" s="2"/>
      <c r="K67" s="2" t="s">
        <v>21</v>
      </c>
      <c r="L67" s="19">
        <f>(6+6+26+20+27)/5</f>
        <v>17</v>
      </c>
      <c r="M67" s="10">
        <v>20</v>
      </c>
      <c r="N67" s="10"/>
    </row>
    <row r="68" spans="1:14" ht="14.1" customHeight="1" x14ac:dyDescent="0.25">
      <c r="B68" s="1"/>
      <c r="C68" s="30"/>
      <c r="D68" s="30"/>
      <c r="E68" s="1"/>
      <c r="F68" s="1"/>
      <c r="G68" s="1"/>
      <c r="H68" s="1"/>
      <c r="I68" s="1"/>
      <c r="J68" s="1"/>
      <c r="K68" s="1"/>
      <c r="L68" s="20"/>
      <c r="M68" s="10"/>
      <c r="N68" s="10"/>
    </row>
    <row r="69" spans="1:14" x14ac:dyDescent="0.25">
      <c r="A69" s="13">
        <v>27</v>
      </c>
      <c r="B69" s="4" t="s">
        <v>87</v>
      </c>
      <c r="C69" s="29">
        <v>20</v>
      </c>
      <c r="D69" s="29">
        <v>700</v>
      </c>
      <c r="E69" s="2" t="s">
        <v>88</v>
      </c>
      <c r="F69" s="2" t="s">
        <v>89</v>
      </c>
      <c r="G69" s="2" t="s">
        <v>17</v>
      </c>
      <c r="H69" s="2">
        <v>25</v>
      </c>
      <c r="I69" s="2">
        <v>5</v>
      </c>
      <c r="J69" s="2">
        <v>52</v>
      </c>
      <c r="K69" s="2" t="s">
        <v>21</v>
      </c>
      <c r="L69" s="19">
        <f>(8+8+27+9+24+28)/6</f>
        <v>17.333333333333332</v>
      </c>
      <c r="M69" s="50">
        <v>21</v>
      </c>
      <c r="N69" s="10"/>
    </row>
    <row r="70" spans="1:14" x14ac:dyDescent="0.25">
      <c r="B70" s="53" t="s">
        <v>90</v>
      </c>
      <c r="C70" s="59">
        <v>20</v>
      </c>
      <c r="D70" s="59">
        <v>1205</v>
      </c>
      <c r="E70" s="53" t="s">
        <v>28</v>
      </c>
      <c r="F70" s="53" t="s">
        <v>91</v>
      </c>
      <c r="G70" s="2" t="s">
        <v>42</v>
      </c>
      <c r="H70" s="2">
        <v>26</v>
      </c>
      <c r="I70" s="2">
        <v>6</v>
      </c>
      <c r="J70" s="53">
        <v>114</v>
      </c>
      <c r="K70" s="2"/>
      <c r="L70" s="56">
        <f>(12+12+28+27+29)/5</f>
        <v>21.6</v>
      </c>
      <c r="M70" s="10"/>
      <c r="N70" s="10"/>
    </row>
    <row r="71" spans="1:14" x14ac:dyDescent="0.25">
      <c r="B71" s="54"/>
      <c r="C71" s="60"/>
      <c r="D71" s="61"/>
      <c r="E71" s="55"/>
      <c r="F71" s="55"/>
      <c r="G71" s="3" t="s">
        <v>43</v>
      </c>
      <c r="H71" s="3">
        <v>29</v>
      </c>
      <c r="I71" s="3">
        <v>9</v>
      </c>
      <c r="J71" s="54"/>
      <c r="K71" s="3"/>
      <c r="L71" s="57"/>
      <c r="M71" s="10"/>
      <c r="N71" s="10"/>
    </row>
    <row r="72" spans="1:14" x14ac:dyDescent="0.25">
      <c r="B72" s="54"/>
      <c r="C72" s="60"/>
      <c r="D72" s="59">
        <v>1197</v>
      </c>
      <c r="E72" s="53" t="s">
        <v>91</v>
      </c>
      <c r="F72" s="53" t="s">
        <v>92</v>
      </c>
      <c r="G72" s="3" t="s">
        <v>42</v>
      </c>
      <c r="H72" s="3">
        <v>24</v>
      </c>
      <c r="I72" s="3">
        <v>4</v>
      </c>
      <c r="J72" s="54"/>
      <c r="K72" s="3"/>
      <c r="L72" s="57"/>
      <c r="M72" s="10"/>
      <c r="N72" s="10"/>
    </row>
    <row r="73" spans="1:14" x14ac:dyDescent="0.25">
      <c r="A73" s="13">
        <v>28</v>
      </c>
      <c r="B73" s="55"/>
      <c r="C73" s="61"/>
      <c r="D73" s="61"/>
      <c r="E73" s="55"/>
      <c r="F73" s="55"/>
      <c r="G73" s="3" t="s">
        <v>43</v>
      </c>
      <c r="H73" s="3">
        <v>31</v>
      </c>
      <c r="I73" s="3">
        <v>11</v>
      </c>
      <c r="J73" s="55"/>
      <c r="K73" s="3" t="s">
        <v>21</v>
      </c>
      <c r="L73" s="58"/>
      <c r="M73" s="10">
        <v>31</v>
      </c>
      <c r="N73" s="10"/>
    </row>
    <row r="74" spans="1:14" x14ac:dyDescent="0.25">
      <c r="B74" s="1"/>
      <c r="C74" s="30"/>
      <c r="D74" s="30"/>
      <c r="E74" s="1"/>
      <c r="F74" s="1"/>
      <c r="G74" s="1"/>
      <c r="H74" s="1"/>
      <c r="I74" s="1"/>
      <c r="J74" s="1"/>
      <c r="K74" s="1"/>
      <c r="L74" s="20"/>
      <c r="M74" s="10"/>
      <c r="N74" s="10"/>
    </row>
    <row r="75" spans="1:14" x14ac:dyDescent="0.25">
      <c r="A75" s="13">
        <v>29</v>
      </c>
      <c r="B75" s="4" t="s">
        <v>84</v>
      </c>
      <c r="C75" s="29">
        <v>20</v>
      </c>
      <c r="D75" s="29">
        <v>438</v>
      </c>
      <c r="E75" s="2" t="s">
        <v>15</v>
      </c>
      <c r="F75" s="2" t="s">
        <v>85</v>
      </c>
      <c r="G75" s="2" t="s">
        <v>17</v>
      </c>
      <c r="H75" s="2">
        <v>29</v>
      </c>
      <c r="I75" s="2">
        <v>9</v>
      </c>
      <c r="J75" s="2">
        <v>98</v>
      </c>
      <c r="K75" s="2" t="s">
        <v>21</v>
      </c>
      <c r="L75" s="19">
        <f>(13+13+29+21+2+30)/6</f>
        <v>18</v>
      </c>
      <c r="M75" s="50">
        <v>22</v>
      </c>
      <c r="N75" s="10"/>
    </row>
    <row r="76" spans="1:14" x14ac:dyDescent="0.25">
      <c r="C76" s="16"/>
      <c r="L76" s="18"/>
      <c r="M76" s="10"/>
      <c r="N76" s="10"/>
    </row>
    <row r="77" spans="1:14" ht="45" x14ac:dyDescent="0.25">
      <c r="A77" s="32" t="s">
        <v>1</v>
      </c>
      <c r="B77" s="12" t="s">
        <v>2</v>
      </c>
      <c r="C77" s="24" t="s">
        <v>3</v>
      </c>
      <c r="D77" s="12" t="s">
        <v>4</v>
      </c>
      <c r="E77" s="12" t="s">
        <v>5</v>
      </c>
      <c r="F77" s="12" t="s">
        <v>6</v>
      </c>
      <c r="G77" s="12" t="s">
        <v>7</v>
      </c>
      <c r="H77" s="12" t="s">
        <v>8</v>
      </c>
      <c r="I77" s="12" t="s">
        <v>9</v>
      </c>
      <c r="J77" s="12" t="s">
        <v>10</v>
      </c>
      <c r="K77" s="12" t="s">
        <v>11</v>
      </c>
      <c r="L77" s="17" t="s">
        <v>12</v>
      </c>
      <c r="M77" s="51" t="s">
        <v>13</v>
      </c>
      <c r="N77" s="10"/>
    </row>
    <row r="78" spans="1:14" ht="14.1" customHeight="1" x14ac:dyDescent="0.25">
      <c r="B78" s="53" t="s">
        <v>93</v>
      </c>
      <c r="C78" s="59">
        <v>20</v>
      </c>
      <c r="D78" s="60">
        <v>202</v>
      </c>
      <c r="E78" s="54" t="s">
        <v>92</v>
      </c>
      <c r="F78" s="54" t="s">
        <v>84</v>
      </c>
      <c r="G78" s="2" t="s">
        <v>42</v>
      </c>
      <c r="H78" s="2">
        <v>24</v>
      </c>
      <c r="I78" s="2">
        <v>4</v>
      </c>
      <c r="J78" s="54">
        <v>77</v>
      </c>
      <c r="K78" s="2"/>
      <c r="L78" s="57">
        <f>(14+14+30+17+31)/5</f>
        <v>21.2</v>
      </c>
      <c r="M78" s="10"/>
      <c r="N78" s="10"/>
    </row>
    <row r="79" spans="1:14" x14ac:dyDescent="0.25">
      <c r="A79" s="13">
        <v>30</v>
      </c>
      <c r="B79" s="55"/>
      <c r="C79" s="61"/>
      <c r="D79" s="61"/>
      <c r="E79" s="55"/>
      <c r="F79" s="55"/>
      <c r="G79" s="3" t="s">
        <v>43</v>
      </c>
      <c r="H79" s="3">
        <v>31</v>
      </c>
      <c r="I79" s="3">
        <v>11</v>
      </c>
      <c r="J79" s="55"/>
      <c r="K79" s="3" t="s">
        <v>21</v>
      </c>
      <c r="L79" s="58"/>
      <c r="M79" s="10">
        <v>30</v>
      </c>
      <c r="N79" s="10"/>
    </row>
    <row r="80" spans="1:14" x14ac:dyDescent="0.25">
      <c r="A80"/>
      <c r="C80" s="16"/>
      <c r="L80" s="6"/>
      <c r="M80" s="10"/>
      <c r="N80" s="10"/>
    </row>
    <row r="81" spans="1:14" x14ac:dyDescent="0.25">
      <c r="A81" s="9"/>
      <c r="B81" s="62" t="s">
        <v>94</v>
      </c>
      <c r="C81" s="59">
        <v>25</v>
      </c>
      <c r="D81" s="59">
        <v>5228</v>
      </c>
      <c r="E81" s="53" t="s">
        <v>95</v>
      </c>
      <c r="F81" s="53" t="s">
        <v>69</v>
      </c>
      <c r="G81" s="2" t="s">
        <v>42</v>
      </c>
      <c r="H81" s="2">
        <v>40</v>
      </c>
      <c r="I81" s="2">
        <v>15</v>
      </c>
      <c r="J81" s="53">
        <v>15</v>
      </c>
      <c r="K81" s="2"/>
      <c r="L81" s="56">
        <f>(7+7+31+30+12+1+1+24)/8</f>
        <v>14.125</v>
      </c>
      <c r="M81" s="10"/>
      <c r="N81" s="10"/>
    </row>
    <row r="82" spans="1:14" x14ac:dyDescent="0.25">
      <c r="A82" s="13">
        <v>31</v>
      </c>
      <c r="B82" s="55"/>
      <c r="C82" s="61"/>
      <c r="D82" s="61"/>
      <c r="E82" s="55"/>
      <c r="F82" s="55"/>
      <c r="G82" s="3" t="s">
        <v>43</v>
      </c>
      <c r="H82" s="3">
        <v>34</v>
      </c>
      <c r="I82" s="3">
        <v>9</v>
      </c>
      <c r="J82" s="55"/>
      <c r="K82" s="3" t="s">
        <v>21</v>
      </c>
      <c r="L82" s="58"/>
      <c r="M82" s="10">
        <v>15</v>
      </c>
      <c r="N82" s="10"/>
    </row>
    <row r="83" spans="1:14" x14ac:dyDescent="0.25">
      <c r="A83"/>
      <c r="C83" s="16"/>
      <c r="L83" s="6"/>
      <c r="M83" s="10"/>
      <c r="N83" s="10"/>
    </row>
    <row r="84" spans="1:14" x14ac:dyDescent="0.25">
      <c r="B84" s="53" t="s">
        <v>96</v>
      </c>
      <c r="C84" s="59">
        <v>20</v>
      </c>
      <c r="D84" s="59">
        <v>633</v>
      </c>
      <c r="E84" s="53" t="s">
        <v>97</v>
      </c>
      <c r="F84" s="53" t="s">
        <v>98</v>
      </c>
      <c r="G84" s="2" t="s">
        <v>43</v>
      </c>
      <c r="H84" s="2">
        <v>24</v>
      </c>
      <c r="I84" s="2">
        <v>4</v>
      </c>
      <c r="J84" s="53">
        <v>85</v>
      </c>
      <c r="K84" s="2"/>
      <c r="L84" s="56">
        <f>(10+5+33+32+29+19+32)/7</f>
        <v>22.857142857142858</v>
      </c>
      <c r="M84" s="10"/>
      <c r="N84" s="10"/>
    </row>
    <row r="85" spans="1:14" x14ac:dyDescent="0.25">
      <c r="B85" s="54"/>
      <c r="C85" s="60"/>
      <c r="D85" s="61"/>
      <c r="E85" s="55"/>
      <c r="F85" s="55"/>
      <c r="G85" s="3" t="s">
        <v>42</v>
      </c>
      <c r="H85" s="3">
        <v>25</v>
      </c>
      <c r="I85" s="3">
        <v>5</v>
      </c>
      <c r="J85" s="54"/>
      <c r="K85" s="3"/>
      <c r="L85" s="57"/>
      <c r="M85" s="10"/>
      <c r="N85" s="10"/>
    </row>
    <row r="86" spans="1:14" x14ac:dyDescent="0.25">
      <c r="A86" s="14">
        <v>32</v>
      </c>
      <c r="B86" s="55"/>
      <c r="C86" s="61"/>
      <c r="D86" s="31">
        <v>226</v>
      </c>
      <c r="E86" s="3" t="s">
        <v>99</v>
      </c>
      <c r="F86" s="3" t="s">
        <v>98</v>
      </c>
      <c r="G86" s="3" t="s">
        <v>17</v>
      </c>
      <c r="H86" s="3">
        <v>21</v>
      </c>
      <c r="I86" s="3">
        <v>1</v>
      </c>
      <c r="J86" s="55"/>
      <c r="K86" s="3" t="s">
        <v>21</v>
      </c>
      <c r="L86" s="58"/>
      <c r="M86" s="10">
        <v>32</v>
      </c>
      <c r="N86" s="10"/>
    </row>
    <row r="87" spans="1:14" ht="14.1" customHeight="1" x14ac:dyDescent="0.25">
      <c r="B87" s="1"/>
      <c r="C87" s="30"/>
      <c r="D87" s="30"/>
      <c r="E87" s="1"/>
      <c r="F87" s="1"/>
      <c r="G87" s="1"/>
      <c r="H87" s="1"/>
      <c r="I87" s="1"/>
      <c r="J87" s="1"/>
      <c r="K87" s="1"/>
      <c r="L87" s="20"/>
      <c r="N87" s="10"/>
    </row>
    <row r="88" spans="1:14" x14ac:dyDescent="0.25">
      <c r="B88" s="53" t="s">
        <v>100</v>
      </c>
      <c r="C88" s="59">
        <v>20</v>
      </c>
      <c r="D88" s="59">
        <v>815</v>
      </c>
      <c r="E88" s="53" t="s">
        <v>88</v>
      </c>
      <c r="F88" s="53" t="s">
        <v>101</v>
      </c>
      <c r="G88" s="2" t="s">
        <v>43</v>
      </c>
      <c r="H88" s="2">
        <v>20</v>
      </c>
      <c r="I88" s="2">
        <v>0</v>
      </c>
      <c r="J88" s="53">
        <v>17</v>
      </c>
      <c r="K88" s="2"/>
      <c r="L88" s="56">
        <f>(27+27+33+28+13+3+33)/7</f>
        <v>23.428571428571427</v>
      </c>
      <c r="N88" s="10"/>
    </row>
    <row r="89" spans="1:14" x14ac:dyDescent="0.25">
      <c r="B89" s="54"/>
      <c r="C89" s="60"/>
      <c r="D89" s="61"/>
      <c r="E89" s="55"/>
      <c r="F89" s="55"/>
      <c r="G89" s="3" t="s">
        <v>42</v>
      </c>
      <c r="H89" s="3">
        <v>36</v>
      </c>
      <c r="I89" s="3">
        <v>16</v>
      </c>
      <c r="J89" s="54"/>
      <c r="K89" s="3"/>
      <c r="L89" s="57"/>
      <c r="N89" s="10"/>
    </row>
    <row r="90" spans="1:14" x14ac:dyDescent="0.25">
      <c r="B90" s="54"/>
      <c r="C90" s="60"/>
      <c r="D90" s="31">
        <v>652</v>
      </c>
      <c r="E90" s="3" t="s">
        <v>102</v>
      </c>
      <c r="F90" s="3" t="s">
        <v>101</v>
      </c>
      <c r="G90" s="3" t="s">
        <v>17</v>
      </c>
      <c r="H90" s="3">
        <v>30</v>
      </c>
      <c r="I90" s="3">
        <v>10</v>
      </c>
      <c r="J90" s="54"/>
      <c r="K90" s="3"/>
      <c r="L90" s="57"/>
    </row>
    <row r="91" spans="1:14" x14ac:dyDescent="0.25">
      <c r="A91" s="13">
        <v>33</v>
      </c>
      <c r="B91" s="55"/>
      <c r="C91" s="61"/>
      <c r="D91" s="31">
        <v>539</v>
      </c>
      <c r="E91" s="3" t="s">
        <v>103</v>
      </c>
      <c r="F91" s="3" t="s">
        <v>102</v>
      </c>
      <c r="G91" s="3" t="s">
        <v>17</v>
      </c>
      <c r="H91" s="3">
        <v>26</v>
      </c>
      <c r="I91" s="3">
        <v>6</v>
      </c>
      <c r="J91" s="55"/>
      <c r="K91" s="3" t="s">
        <v>21</v>
      </c>
      <c r="L91" s="58"/>
      <c r="M91">
        <v>33</v>
      </c>
    </row>
    <row r="93" spans="1:14" x14ac:dyDescent="0.25">
      <c r="G93" s="49"/>
    </row>
  </sheetData>
  <mergeCells count="86">
    <mergeCell ref="A1:M1"/>
    <mergeCell ref="B4:B6"/>
    <mergeCell ref="C4:C6"/>
    <mergeCell ref="J4:J6"/>
    <mergeCell ref="L4:L6"/>
    <mergeCell ref="D5:D6"/>
    <mergeCell ref="E5:E6"/>
    <mergeCell ref="F5:F6"/>
    <mergeCell ref="L10:L13"/>
    <mergeCell ref="B25:B26"/>
    <mergeCell ref="C25:C26"/>
    <mergeCell ref="D25:D26"/>
    <mergeCell ref="E25:E26"/>
    <mergeCell ref="F25:F26"/>
    <mergeCell ref="J25:J26"/>
    <mergeCell ref="L25:L26"/>
    <mergeCell ref="C10:C13"/>
    <mergeCell ref="D10:D11"/>
    <mergeCell ref="E10:E11"/>
    <mergeCell ref="F10:F11"/>
    <mergeCell ref="J10:J13"/>
    <mergeCell ref="B10:B13"/>
    <mergeCell ref="J32:J33"/>
    <mergeCell ref="L32:L33"/>
    <mergeCell ref="B35:B36"/>
    <mergeCell ref="C35:C36"/>
    <mergeCell ref="D35:D36"/>
    <mergeCell ref="E35:E36"/>
    <mergeCell ref="F35:F36"/>
    <mergeCell ref="J35:J36"/>
    <mergeCell ref="L35:L36"/>
    <mergeCell ref="B32:B33"/>
    <mergeCell ref="C32:C33"/>
    <mergeCell ref="D32:D33"/>
    <mergeCell ref="E32:E33"/>
    <mergeCell ref="F32:F33"/>
    <mergeCell ref="J70:J73"/>
    <mergeCell ref="L70:L73"/>
    <mergeCell ref="B45:B46"/>
    <mergeCell ref="L45:L46"/>
    <mergeCell ref="D60:D61"/>
    <mergeCell ref="E60:E61"/>
    <mergeCell ref="F60:F61"/>
    <mergeCell ref="B60:B63"/>
    <mergeCell ref="C60:C63"/>
    <mergeCell ref="J60:J63"/>
    <mergeCell ref="L60:L63"/>
    <mergeCell ref="D62:D63"/>
    <mergeCell ref="E62:E63"/>
    <mergeCell ref="F62:F63"/>
    <mergeCell ref="E72:E73"/>
    <mergeCell ref="F72:F73"/>
    <mergeCell ref="B81:B82"/>
    <mergeCell ref="C81:C82"/>
    <mergeCell ref="B78:B79"/>
    <mergeCell ref="C78:C79"/>
    <mergeCell ref="D70:D71"/>
    <mergeCell ref="B70:B73"/>
    <mergeCell ref="C70:C73"/>
    <mergeCell ref="D72:D73"/>
    <mergeCell ref="E70:E71"/>
    <mergeCell ref="F70:F71"/>
    <mergeCell ref="D78:D79"/>
    <mergeCell ref="E78:E79"/>
    <mergeCell ref="F78:F79"/>
    <mergeCell ref="J78:J79"/>
    <mergeCell ref="L78:L79"/>
    <mergeCell ref="D81:D82"/>
    <mergeCell ref="E81:E82"/>
    <mergeCell ref="F81:F82"/>
    <mergeCell ref="J81:J82"/>
    <mergeCell ref="L81:L82"/>
    <mergeCell ref="J84:J86"/>
    <mergeCell ref="L84:L86"/>
    <mergeCell ref="B88:B91"/>
    <mergeCell ref="C88:C91"/>
    <mergeCell ref="D88:D89"/>
    <mergeCell ref="E88:E89"/>
    <mergeCell ref="F88:F89"/>
    <mergeCell ref="J88:J91"/>
    <mergeCell ref="L88:L91"/>
    <mergeCell ref="B84:B86"/>
    <mergeCell ref="C84:C86"/>
    <mergeCell ref="D84:D85"/>
    <mergeCell ref="E84:E85"/>
    <mergeCell ref="F84:F85"/>
  </mergeCells>
  <phoneticPr fontId="2" type="noConversion"/>
  <printOptions gridLines="1"/>
  <pageMargins left="0" right="0" top="0" bottom="0" header="0.5" footer="0"/>
  <pageSetup scale="38" orientation="landscape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4"/>
  <sheetViews>
    <sheetView tabSelected="1" workbookViewId="0">
      <selection activeCell="M6" sqref="M6"/>
    </sheetView>
  </sheetViews>
  <sheetFormatPr defaultColWidth="11" defaultRowHeight="15.75" x14ac:dyDescent="0.25"/>
  <cols>
    <col min="1" max="1" width="5.375" customWidth="1"/>
    <col min="2" max="2" width="12.375" customWidth="1"/>
    <col min="3" max="3" width="7" style="16" customWidth="1"/>
    <col min="4" max="4" width="7" customWidth="1"/>
    <col min="5" max="5" width="14.5" customWidth="1"/>
    <col min="6" max="6" width="13.875" customWidth="1"/>
    <col min="7" max="7" width="10.125" customWidth="1"/>
    <col min="8" max="8" width="6.625" customWidth="1"/>
    <col min="9" max="9" width="8.625" customWidth="1"/>
    <col min="10" max="10" width="6.875" customWidth="1"/>
    <col min="12" max="12" width="7" style="6" customWidth="1"/>
    <col min="13" max="13" width="10.875" style="6"/>
  </cols>
  <sheetData>
    <row r="1" spans="1:16" ht="18.75" x14ac:dyDescent="0.3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6" x14ac:dyDescent="0.25">
      <c r="M2" s="10"/>
    </row>
    <row r="3" spans="1:16" ht="45" x14ac:dyDescent="0.25">
      <c r="A3" s="11" t="s">
        <v>1</v>
      </c>
      <c r="B3" s="12" t="s">
        <v>2</v>
      </c>
      <c r="C3" s="24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5" t="s">
        <v>12</v>
      </c>
      <c r="M3" s="51" t="s">
        <v>13</v>
      </c>
      <c r="N3" s="52"/>
    </row>
    <row r="4" spans="1:16" x14ac:dyDescent="0.25">
      <c r="A4" s="6"/>
      <c r="B4" s="53" t="s">
        <v>14</v>
      </c>
      <c r="C4" s="59">
        <v>20</v>
      </c>
      <c r="D4" s="29">
        <v>613</v>
      </c>
      <c r="E4" s="2" t="s">
        <v>15</v>
      </c>
      <c r="F4" s="2" t="s">
        <v>16</v>
      </c>
      <c r="G4" s="2" t="s">
        <v>17</v>
      </c>
      <c r="H4" s="2">
        <v>32</v>
      </c>
      <c r="I4" s="2">
        <v>12</v>
      </c>
      <c r="J4" s="53">
        <v>41</v>
      </c>
      <c r="K4" s="2"/>
      <c r="L4" s="56">
        <f>(21+13+9+4+5+1+1+7)/8</f>
        <v>7.625</v>
      </c>
      <c r="M4" s="10"/>
    </row>
    <row r="5" spans="1:16" x14ac:dyDescent="0.25">
      <c r="A5" s="6"/>
      <c r="B5" s="54"/>
      <c r="C5" s="60"/>
      <c r="D5" s="59">
        <v>448</v>
      </c>
      <c r="E5" s="53" t="s">
        <v>16</v>
      </c>
      <c r="F5" s="53" t="s">
        <v>18</v>
      </c>
      <c r="G5" s="3" t="s">
        <v>19</v>
      </c>
      <c r="H5" s="3">
        <v>22</v>
      </c>
      <c r="I5" s="3">
        <v>2</v>
      </c>
      <c r="J5" s="54"/>
      <c r="K5" s="3"/>
      <c r="L5" s="57"/>
      <c r="M5" s="10"/>
    </row>
    <row r="6" spans="1:16" x14ac:dyDescent="0.25">
      <c r="A6" s="13">
        <v>1</v>
      </c>
      <c r="B6" s="55"/>
      <c r="C6" s="61"/>
      <c r="D6" s="61"/>
      <c r="E6" s="55"/>
      <c r="F6" s="55"/>
      <c r="G6" s="3" t="s">
        <v>20</v>
      </c>
      <c r="H6" s="3">
        <v>25</v>
      </c>
      <c r="I6" s="3">
        <v>5</v>
      </c>
      <c r="J6" s="55"/>
      <c r="K6" s="3" t="s">
        <v>21</v>
      </c>
      <c r="L6" s="66"/>
      <c r="M6" s="38">
        <v>6</v>
      </c>
    </row>
    <row r="7" spans="1:16" x14ac:dyDescent="0.25">
      <c r="A7" s="6"/>
      <c r="C7" s="6"/>
      <c r="D7" s="6"/>
      <c r="L7" s="18"/>
      <c r="M7" s="10"/>
    </row>
    <row r="8" spans="1:16" x14ac:dyDescent="0.25">
      <c r="A8" s="13">
        <v>2</v>
      </c>
      <c r="B8" s="4" t="s">
        <v>22</v>
      </c>
      <c r="C8" s="29">
        <v>20</v>
      </c>
      <c r="D8" s="29">
        <v>828</v>
      </c>
      <c r="E8" s="2" t="s">
        <v>23</v>
      </c>
      <c r="F8" s="2" t="s">
        <v>24</v>
      </c>
      <c r="G8" s="2" t="s">
        <v>17</v>
      </c>
      <c r="H8" s="2">
        <v>26</v>
      </c>
      <c r="I8" s="2">
        <v>6</v>
      </c>
      <c r="J8" s="2">
        <v>101</v>
      </c>
      <c r="K8" s="2" t="s">
        <v>21</v>
      </c>
      <c r="L8" s="19">
        <f>(16+8+15+18+20+11)/6</f>
        <v>14.666666666666666</v>
      </c>
      <c r="M8" s="50">
        <v>15</v>
      </c>
    </row>
    <row r="9" spans="1:16" x14ac:dyDescent="0.25">
      <c r="A9" s="6"/>
      <c r="B9" s="1"/>
      <c r="C9" s="30"/>
      <c r="D9" s="30"/>
      <c r="E9" s="1"/>
      <c r="F9" s="1"/>
      <c r="G9" s="1"/>
      <c r="H9" s="1"/>
      <c r="I9" s="1"/>
      <c r="J9" s="1"/>
      <c r="K9" s="1"/>
      <c r="L9" s="20"/>
      <c r="M9" s="10"/>
    </row>
    <row r="10" spans="1:16" x14ac:dyDescent="0.25">
      <c r="A10" s="6"/>
      <c r="B10" s="53" t="s">
        <v>25</v>
      </c>
      <c r="C10" s="59">
        <v>20</v>
      </c>
      <c r="D10" s="59">
        <v>1905</v>
      </c>
      <c r="E10" s="53" t="s">
        <v>15</v>
      </c>
      <c r="F10" s="53" t="s">
        <v>26</v>
      </c>
      <c r="G10" s="2" t="s">
        <v>20</v>
      </c>
      <c r="H10" s="2">
        <v>27</v>
      </c>
      <c r="I10" s="2">
        <v>7</v>
      </c>
      <c r="J10" s="53">
        <v>19</v>
      </c>
      <c r="K10" s="2"/>
      <c r="L10" s="56">
        <f>(2+2+3+6+16+3+10)/7</f>
        <v>6</v>
      </c>
      <c r="M10" s="10"/>
    </row>
    <row r="11" spans="1:16" x14ac:dyDescent="0.25">
      <c r="A11" s="6"/>
      <c r="B11" s="54"/>
      <c r="C11" s="60"/>
      <c r="D11" s="61"/>
      <c r="E11" s="55"/>
      <c r="F11" s="55"/>
      <c r="G11" s="3" t="s">
        <v>19</v>
      </c>
      <c r="H11" s="3">
        <v>30</v>
      </c>
      <c r="I11" s="3">
        <v>10</v>
      </c>
      <c r="J11" s="54"/>
      <c r="K11" s="3"/>
      <c r="L11" s="57"/>
      <c r="M11" s="10"/>
      <c r="P11" s="23"/>
    </row>
    <row r="12" spans="1:16" x14ac:dyDescent="0.25">
      <c r="A12" s="6"/>
      <c r="B12" s="54"/>
      <c r="C12" s="60"/>
      <c r="D12" s="31">
        <v>1558</v>
      </c>
      <c r="E12" s="3" t="s">
        <v>27</v>
      </c>
      <c r="F12" s="3" t="s">
        <v>26</v>
      </c>
      <c r="G12" s="3" t="s">
        <v>17</v>
      </c>
      <c r="H12" s="3">
        <v>34</v>
      </c>
      <c r="I12" s="3">
        <v>14</v>
      </c>
      <c r="J12" s="54"/>
      <c r="K12" s="3"/>
      <c r="L12" s="57"/>
      <c r="M12" s="10"/>
    </row>
    <row r="13" spans="1:16" x14ac:dyDescent="0.25">
      <c r="A13" s="13">
        <v>3</v>
      </c>
      <c r="B13" s="55"/>
      <c r="C13" s="61"/>
      <c r="D13" s="31">
        <v>1144</v>
      </c>
      <c r="E13" s="3" t="s">
        <v>28</v>
      </c>
      <c r="F13" s="3" t="s">
        <v>27</v>
      </c>
      <c r="G13" s="3" t="s">
        <v>17</v>
      </c>
      <c r="H13" s="3">
        <v>27</v>
      </c>
      <c r="I13" s="3">
        <v>7</v>
      </c>
      <c r="J13" s="55"/>
      <c r="K13" s="3" t="s">
        <v>21</v>
      </c>
      <c r="L13" s="58"/>
      <c r="M13" s="10">
        <v>5</v>
      </c>
    </row>
    <row r="14" spans="1:16" x14ac:dyDescent="0.25">
      <c r="A14" s="6"/>
      <c r="B14" s="1"/>
      <c r="C14" s="30"/>
      <c r="D14" s="30"/>
      <c r="E14" s="1"/>
      <c r="F14" s="1"/>
      <c r="G14" s="1"/>
      <c r="H14" s="1"/>
      <c r="I14" s="1"/>
      <c r="J14" s="1"/>
      <c r="K14" s="1"/>
      <c r="L14" s="20"/>
      <c r="M14" s="10"/>
    </row>
    <row r="15" spans="1:16" x14ac:dyDescent="0.25">
      <c r="A15" s="13">
        <v>4</v>
      </c>
      <c r="B15" s="4" t="s">
        <v>29</v>
      </c>
      <c r="C15" s="29">
        <v>20</v>
      </c>
      <c r="D15" s="29">
        <v>855</v>
      </c>
      <c r="E15" s="2" t="s">
        <v>30</v>
      </c>
      <c r="F15" s="2" t="s">
        <v>31</v>
      </c>
      <c r="G15" s="2" t="s">
        <v>17</v>
      </c>
      <c r="H15" s="2">
        <v>29</v>
      </c>
      <c r="I15" s="2">
        <v>9</v>
      </c>
      <c r="J15" s="2">
        <v>53</v>
      </c>
      <c r="K15" s="2" t="s">
        <v>21</v>
      </c>
      <c r="L15" s="19">
        <f>(9+4+4+13+11+9)/6</f>
        <v>8.3333333333333339</v>
      </c>
      <c r="M15" s="50">
        <v>9</v>
      </c>
    </row>
    <row r="16" spans="1:16" x14ac:dyDescent="0.25">
      <c r="A16" s="6"/>
      <c r="B16" s="1"/>
      <c r="C16" s="30"/>
      <c r="D16" s="30"/>
      <c r="E16" s="1"/>
      <c r="F16" s="1"/>
      <c r="G16" s="1"/>
      <c r="H16" s="1"/>
      <c r="I16" s="1"/>
      <c r="J16" s="1"/>
      <c r="K16" s="1"/>
      <c r="L16" s="20"/>
      <c r="M16" s="10"/>
    </row>
    <row r="17" spans="1:13" x14ac:dyDescent="0.25">
      <c r="A17" s="13">
        <v>5</v>
      </c>
      <c r="B17" s="4" t="s">
        <v>32</v>
      </c>
      <c r="C17" s="29">
        <v>20</v>
      </c>
      <c r="D17" s="29">
        <v>2217</v>
      </c>
      <c r="E17" s="2" t="s">
        <v>15</v>
      </c>
      <c r="F17" s="2" t="s">
        <v>33</v>
      </c>
      <c r="G17" s="2" t="s">
        <v>17</v>
      </c>
      <c r="H17" s="2">
        <v>30</v>
      </c>
      <c r="I17" s="2">
        <v>10</v>
      </c>
      <c r="J17" s="2">
        <v>105</v>
      </c>
      <c r="K17" s="2" t="s">
        <v>21</v>
      </c>
      <c r="L17" s="19">
        <f>(11+6+1+2+3+6+12)/7</f>
        <v>5.8571428571428568</v>
      </c>
      <c r="M17" s="50">
        <v>3</v>
      </c>
    </row>
    <row r="18" spans="1:13" x14ac:dyDescent="0.25">
      <c r="A18" s="6"/>
      <c r="B18" s="1"/>
      <c r="C18" s="30"/>
      <c r="D18" s="30"/>
      <c r="E18" s="1"/>
      <c r="F18" s="1"/>
      <c r="G18" s="1"/>
      <c r="H18" s="1"/>
      <c r="I18" s="1"/>
      <c r="J18" s="1"/>
      <c r="K18" s="1"/>
      <c r="L18" s="20"/>
      <c r="M18" s="10"/>
    </row>
    <row r="19" spans="1:13" x14ac:dyDescent="0.25">
      <c r="A19" s="13">
        <v>6</v>
      </c>
      <c r="B19" s="4" t="s">
        <v>34</v>
      </c>
      <c r="C19" s="29">
        <v>20</v>
      </c>
      <c r="D19" s="29">
        <v>1051</v>
      </c>
      <c r="E19" s="2" t="s">
        <v>35</v>
      </c>
      <c r="F19" s="2" t="s">
        <v>36</v>
      </c>
      <c r="G19" s="2" t="s">
        <v>17</v>
      </c>
      <c r="H19" s="2">
        <v>27</v>
      </c>
      <c r="I19" s="2">
        <v>7</v>
      </c>
      <c r="J19" s="2">
        <v>111</v>
      </c>
      <c r="K19" s="2" t="s">
        <v>21</v>
      </c>
      <c r="L19" s="19">
        <f>(18+10+20+14+18+15)/6</f>
        <v>15.833333333333334</v>
      </c>
      <c r="M19" s="50">
        <v>16</v>
      </c>
    </row>
    <row r="20" spans="1:13" x14ac:dyDescent="0.25">
      <c r="A20" s="6"/>
      <c r="B20" s="1"/>
      <c r="C20" s="30"/>
      <c r="D20" s="30"/>
      <c r="E20" s="1"/>
      <c r="F20" s="1"/>
      <c r="G20" s="1"/>
      <c r="H20" s="1"/>
      <c r="I20" s="1"/>
      <c r="J20" s="1"/>
      <c r="K20" s="1"/>
      <c r="L20" s="20"/>
      <c r="M20" s="10"/>
    </row>
    <row r="21" spans="1:13" x14ac:dyDescent="0.25">
      <c r="A21" s="13">
        <v>7</v>
      </c>
      <c r="B21" s="4" t="s">
        <v>37</v>
      </c>
      <c r="C21" s="29">
        <v>20</v>
      </c>
      <c r="D21" s="29">
        <v>733</v>
      </c>
      <c r="E21" s="2" t="s">
        <v>27</v>
      </c>
      <c r="F21" s="2" t="s">
        <v>15</v>
      </c>
      <c r="G21" s="2" t="s">
        <v>17</v>
      </c>
      <c r="H21" s="2">
        <v>30</v>
      </c>
      <c r="I21" s="2">
        <v>10</v>
      </c>
      <c r="J21" s="2">
        <v>28</v>
      </c>
      <c r="K21" s="2" t="s">
        <v>21</v>
      </c>
      <c r="L21" s="19">
        <f>(17+9+13+15+8+2+14)/7</f>
        <v>11.142857142857142</v>
      </c>
      <c r="M21" s="50">
        <v>11</v>
      </c>
    </row>
    <row r="22" spans="1:13" x14ac:dyDescent="0.25">
      <c r="A22" s="6"/>
      <c r="B22" s="1"/>
      <c r="C22" s="30"/>
      <c r="D22" s="30"/>
      <c r="E22" s="1"/>
      <c r="F22" s="1"/>
      <c r="G22" s="1"/>
      <c r="H22" s="1"/>
      <c r="I22" s="1"/>
      <c r="J22" s="1"/>
      <c r="K22" s="1"/>
      <c r="L22" s="20"/>
      <c r="M22" s="10"/>
    </row>
    <row r="23" spans="1:13" x14ac:dyDescent="0.25">
      <c r="A23" s="13">
        <v>8</v>
      </c>
      <c r="B23" s="4" t="s">
        <v>37</v>
      </c>
      <c r="C23" s="29">
        <v>20</v>
      </c>
      <c r="D23" s="29">
        <v>1776</v>
      </c>
      <c r="E23" s="2" t="s">
        <v>38</v>
      </c>
      <c r="F23" s="2" t="s">
        <v>39</v>
      </c>
      <c r="G23" s="2" t="s">
        <v>17</v>
      </c>
      <c r="H23" s="2">
        <v>29</v>
      </c>
      <c r="I23" s="2">
        <v>9</v>
      </c>
      <c r="J23" s="2">
        <v>117</v>
      </c>
      <c r="K23" s="2" t="s">
        <v>21</v>
      </c>
      <c r="L23" s="19">
        <f>(22+22+14+21+22+13)/6</f>
        <v>19</v>
      </c>
      <c r="M23" s="50">
        <v>19</v>
      </c>
    </row>
    <row r="24" spans="1:13" x14ac:dyDescent="0.25">
      <c r="A24" s="6"/>
      <c r="C24" s="6"/>
      <c r="D24" s="6"/>
      <c r="L24" s="18"/>
      <c r="M24" s="10"/>
    </row>
    <row r="25" spans="1:13" x14ac:dyDescent="0.25">
      <c r="A25" s="6"/>
      <c r="B25" s="53" t="s">
        <v>35</v>
      </c>
      <c r="C25" s="59">
        <v>20</v>
      </c>
      <c r="D25" s="59">
        <v>412</v>
      </c>
      <c r="E25" s="53" t="s">
        <v>40</v>
      </c>
      <c r="F25" s="53" t="s">
        <v>41</v>
      </c>
      <c r="G25" s="2" t="s">
        <v>42</v>
      </c>
      <c r="H25" s="2">
        <v>25</v>
      </c>
      <c r="I25" s="2">
        <v>5</v>
      </c>
      <c r="J25" s="53">
        <v>56</v>
      </c>
      <c r="K25" s="2"/>
      <c r="L25" s="56">
        <f>(26+26+19+22+27+6)/6</f>
        <v>21</v>
      </c>
      <c r="M25" s="10"/>
    </row>
    <row r="26" spans="1:13" x14ac:dyDescent="0.25">
      <c r="A26" s="13">
        <v>9</v>
      </c>
      <c r="B26" s="55"/>
      <c r="C26" s="61"/>
      <c r="D26" s="61"/>
      <c r="E26" s="55"/>
      <c r="F26" s="55"/>
      <c r="G26" s="3" t="s">
        <v>43</v>
      </c>
      <c r="H26" s="3">
        <v>24</v>
      </c>
      <c r="I26" s="3">
        <v>4</v>
      </c>
      <c r="J26" s="55"/>
      <c r="K26" s="3" t="s">
        <v>21</v>
      </c>
      <c r="L26" s="58"/>
      <c r="M26" s="10">
        <v>22</v>
      </c>
    </row>
    <row r="27" spans="1:13" x14ac:dyDescent="0.25">
      <c r="A27" s="6"/>
      <c r="C27" s="6"/>
      <c r="D27" s="6"/>
      <c r="L27" s="18"/>
      <c r="M27" s="10"/>
    </row>
    <row r="28" spans="1:13" x14ac:dyDescent="0.25">
      <c r="A28" s="13">
        <v>10</v>
      </c>
      <c r="B28" s="4" t="s">
        <v>44</v>
      </c>
      <c r="C28" s="29">
        <v>20</v>
      </c>
      <c r="D28" s="29">
        <v>1505</v>
      </c>
      <c r="E28" s="2" t="s">
        <v>45</v>
      </c>
      <c r="F28" s="2" t="s">
        <v>46</v>
      </c>
      <c r="G28" s="2" t="s">
        <v>17</v>
      </c>
      <c r="H28" s="2">
        <v>32</v>
      </c>
      <c r="I28" s="2">
        <v>12</v>
      </c>
      <c r="J28" s="2">
        <v>72</v>
      </c>
      <c r="K28" s="2" t="s">
        <v>21</v>
      </c>
      <c r="L28" s="19">
        <f>(23+23+16+11+4+8)/6</f>
        <v>14.166666666666666</v>
      </c>
      <c r="M28" s="50">
        <v>14</v>
      </c>
    </row>
    <row r="29" spans="1:13" x14ac:dyDescent="0.25">
      <c r="A29" s="6"/>
      <c r="B29" s="1"/>
      <c r="C29" s="30"/>
      <c r="D29" s="30"/>
      <c r="E29" s="1"/>
      <c r="F29" s="1"/>
      <c r="G29" s="1"/>
      <c r="H29" s="1"/>
      <c r="I29" s="1"/>
      <c r="J29" s="1"/>
      <c r="K29" s="1"/>
      <c r="L29" s="20"/>
      <c r="M29" s="10"/>
    </row>
    <row r="30" spans="1:13" x14ac:dyDescent="0.25">
      <c r="A30" s="13">
        <v>11</v>
      </c>
      <c r="B30" s="4" t="s">
        <v>47</v>
      </c>
      <c r="C30" s="29">
        <v>25</v>
      </c>
      <c r="D30" s="29">
        <v>2644</v>
      </c>
      <c r="E30" s="2" t="s">
        <v>15</v>
      </c>
      <c r="F30" s="2" t="s">
        <v>48</v>
      </c>
      <c r="G30" s="2" t="s">
        <v>17</v>
      </c>
      <c r="H30" s="2">
        <v>33</v>
      </c>
      <c r="I30" s="2">
        <v>8</v>
      </c>
      <c r="J30" s="2">
        <v>99</v>
      </c>
      <c r="K30" s="2" t="s">
        <v>21</v>
      </c>
      <c r="L30" s="19">
        <f>(19+11+5+12+14+4+23)/7</f>
        <v>12.571428571428571</v>
      </c>
      <c r="M30" s="50">
        <v>12</v>
      </c>
    </row>
    <row r="31" spans="1:13" x14ac:dyDescent="0.25">
      <c r="A31" s="6"/>
      <c r="B31" s="1"/>
      <c r="C31" s="30"/>
      <c r="D31" s="30"/>
      <c r="E31" s="1"/>
      <c r="F31" s="1"/>
      <c r="G31" s="1"/>
      <c r="H31" s="1"/>
      <c r="I31" s="1"/>
      <c r="J31" s="1"/>
      <c r="K31" s="1"/>
      <c r="L31" s="20"/>
      <c r="M31" s="10"/>
    </row>
    <row r="32" spans="1:13" x14ac:dyDescent="0.25">
      <c r="A32" s="6"/>
      <c r="B32" s="53" t="s">
        <v>47</v>
      </c>
      <c r="C32" s="59">
        <v>25</v>
      </c>
      <c r="D32" s="59">
        <v>399</v>
      </c>
      <c r="E32" s="53" t="s">
        <v>28</v>
      </c>
      <c r="F32" s="53" t="s">
        <v>27</v>
      </c>
      <c r="G32" s="2" t="s">
        <v>19</v>
      </c>
      <c r="H32" s="2">
        <v>32</v>
      </c>
      <c r="I32" s="2">
        <v>7</v>
      </c>
      <c r="J32" s="53">
        <v>72</v>
      </c>
      <c r="K32" s="2"/>
      <c r="L32" s="56">
        <f>(20+12+17+19+26+22)/6</f>
        <v>19.333333333333332</v>
      </c>
      <c r="M32" s="10"/>
    </row>
    <row r="33" spans="1:13" x14ac:dyDescent="0.25">
      <c r="A33" s="13">
        <v>12</v>
      </c>
      <c r="B33" s="55"/>
      <c r="C33" s="61"/>
      <c r="D33" s="61"/>
      <c r="E33" s="55"/>
      <c r="F33" s="55"/>
      <c r="G33" s="3" t="s">
        <v>20</v>
      </c>
      <c r="H33" s="3">
        <v>17</v>
      </c>
      <c r="I33" s="3">
        <v>-8</v>
      </c>
      <c r="J33" s="55"/>
      <c r="K33" s="3" t="s">
        <v>21</v>
      </c>
      <c r="L33" s="58"/>
      <c r="M33" s="10">
        <v>20</v>
      </c>
    </row>
    <row r="34" spans="1:13" x14ac:dyDescent="0.25">
      <c r="A34" s="6"/>
      <c r="C34" s="6"/>
      <c r="D34" s="6"/>
      <c r="L34" s="18"/>
      <c r="M34" s="10"/>
    </row>
    <row r="35" spans="1:13" x14ac:dyDescent="0.25">
      <c r="A35" s="6"/>
      <c r="B35" s="53" t="s">
        <v>40</v>
      </c>
      <c r="C35" s="59">
        <v>20</v>
      </c>
      <c r="D35" s="59">
        <v>437</v>
      </c>
      <c r="E35" s="53" t="s">
        <v>35</v>
      </c>
      <c r="F35" s="53" t="s">
        <v>36</v>
      </c>
      <c r="G35" s="2" t="s">
        <v>19</v>
      </c>
      <c r="H35" s="2">
        <v>28</v>
      </c>
      <c r="I35" s="2">
        <v>8</v>
      </c>
      <c r="J35" s="53">
        <v>67</v>
      </c>
      <c r="K35" s="2"/>
      <c r="L35" s="56">
        <f>(15+7+18+23+16+5)/6</f>
        <v>14</v>
      </c>
      <c r="M35" s="10"/>
    </row>
    <row r="36" spans="1:13" x14ac:dyDescent="0.25">
      <c r="A36" s="13">
        <v>13</v>
      </c>
      <c r="B36" s="55"/>
      <c r="C36" s="61"/>
      <c r="D36" s="61"/>
      <c r="E36" s="55"/>
      <c r="F36" s="55"/>
      <c r="G36" s="3" t="s">
        <v>20</v>
      </c>
      <c r="H36" s="3">
        <v>24</v>
      </c>
      <c r="I36" s="3">
        <v>4</v>
      </c>
      <c r="J36" s="55"/>
      <c r="K36" s="3" t="s">
        <v>21</v>
      </c>
      <c r="L36" s="58"/>
      <c r="M36" s="10">
        <v>13</v>
      </c>
    </row>
    <row r="37" spans="1:13" x14ac:dyDescent="0.25">
      <c r="A37" s="6"/>
      <c r="B37" s="1"/>
      <c r="C37" s="26"/>
      <c r="D37" s="1"/>
      <c r="E37" s="1"/>
      <c r="F37" s="1"/>
      <c r="G37" s="1"/>
      <c r="H37" s="1"/>
      <c r="I37" s="1"/>
      <c r="J37" s="1"/>
      <c r="K37" s="1"/>
      <c r="L37" s="20"/>
      <c r="M37" s="10"/>
    </row>
    <row r="38" spans="1:13" ht="45" x14ac:dyDescent="0.25">
      <c r="A38" s="11" t="s">
        <v>1</v>
      </c>
      <c r="B38" s="12" t="s">
        <v>2</v>
      </c>
      <c r="C38" s="24" t="s">
        <v>3</v>
      </c>
      <c r="D38" s="12" t="s">
        <v>4</v>
      </c>
      <c r="E38" s="12" t="s">
        <v>5</v>
      </c>
      <c r="F38" s="12" t="s">
        <v>6</v>
      </c>
      <c r="G38" s="12" t="s">
        <v>7</v>
      </c>
      <c r="H38" s="12" t="s">
        <v>8</v>
      </c>
      <c r="I38" s="12" t="s">
        <v>9</v>
      </c>
      <c r="J38" s="12" t="s">
        <v>10</v>
      </c>
      <c r="K38" s="12" t="s">
        <v>11</v>
      </c>
      <c r="L38" s="17" t="s">
        <v>12</v>
      </c>
      <c r="M38" s="51" t="s">
        <v>13</v>
      </c>
    </row>
    <row r="39" spans="1:13" x14ac:dyDescent="0.25">
      <c r="A39" s="13">
        <v>14</v>
      </c>
      <c r="B39" s="4" t="s">
        <v>49</v>
      </c>
      <c r="C39" s="25" t="s">
        <v>50</v>
      </c>
      <c r="D39" s="2"/>
      <c r="E39" s="2" t="s">
        <v>51</v>
      </c>
      <c r="F39" s="2" t="s">
        <v>52</v>
      </c>
      <c r="G39" s="2"/>
      <c r="H39" s="2"/>
      <c r="I39" s="2"/>
      <c r="J39" s="2"/>
      <c r="K39" s="2" t="s">
        <v>53</v>
      </c>
      <c r="L39" s="19">
        <f>(1+1+21+27+1+5+1)/7</f>
        <v>8.1428571428571423</v>
      </c>
      <c r="M39" s="10">
        <v>8</v>
      </c>
    </row>
    <row r="40" spans="1:13" x14ac:dyDescent="0.25">
      <c r="A40" s="9"/>
      <c r="B40" s="8"/>
      <c r="C40" s="27"/>
      <c r="D40" s="8"/>
      <c r="E40" s="8"/>
      <c r="F40" s="8"/>
      <c r="G40" s="8"/>
      <c r="H40" s="8"/>
      <c r="I40" s="8"/>
      <c r="J40" s="8"/>
      <c r="K40" s="8"/>
      <c r="L40" s="22"/>
      <c r="M40" s="10"/>
    </row>
    <row r="41" spans="1:13" x14ac:dyDescent="0.25">
      <c r="A41" s="13">
        <v>15</v>
      </c>
      <c r="B41" s="4" t="s">
        <v>44</v>
      </c>
      <c r="C41" s="25" t="s">
        <v>50</v>
      </c>
      <c r="D41" s="2"/>
      <c r="E41" s="2" t="s">
        <v>54</v>
      </c>
      <c r="F41" s="2" t="s">
        <v>54</v>
      </c>
      <c r="G41" s="2"/>
      <c r="H41" s="2"/>
      <c r="I41" s="2"/>
      <c r="J41" s="2"/>
      <c r="K41" s="2" t="s">
        <v>55</v>
      </c>
      <c r="L41" s="19">
        <f>(24+24+8+24+9+21)/6</f>
        <v>18.333333333333332</v>
      </c>
      <c r="M41" s="10">
        <v>17</v>
      </c>
    </row>
    <row r="42" spans="1:13" x14ac:dyDescent="0.25">
      <c r="M42" s="10"/>
    </row>
    <row r="43" spans="1:13" x14ac:dyDescent="0.25">
      <c r="A43" s="13">
        <v>16</v>
      </c>
      <c r="B43" s="4" t="s">
        <v>37</v>
      </c>
      <c r="C43" s="25" t="s">
        <v>50</v>
      </c>
      <c r="D43" s="2"/>
      <c r="E43" s="2" t="s">
        <v>56</v>
      </c>
      <c r="F43" s="2"/>
      <c r="G43" s="2"/>
      <c r="H43" s="2"/>
      <c r="I43" s="2"/>
      <c r="J43" s="2"/>
      <c r="K43" s="2" t="s">
        <v>21</v>
      </c>
      <c r="L43" s="19">
        <f>(25+25+7+25+20)/5</f>
        <v>20.399999999999999</v>
      </c>
      <c r="M43" s="10">
        <v>21</v>
      </c>
    </row>
    <row r="44" spans="1:13" x14ac:dyDescent="0.25">
      <c r="A44" s="6"/>
      <c r="B44" s="1"/>
      <c r="C44" s="26"/>
      <c r="D44" s="1"/>
      <c r="E44" s="1"/>
      <c r="F44" s="1"/>
      <c r="G44" s="1"/>
      <c r="H44" s="1"/>
      <c r="I44" s="1"/>
      <c r="J44" s="1"/>
      <c r="K44" s="1"/>
      <c r="L44" s="20"/>
      <c r="M44" s="10"/>
    </row>
    <row r="45" spans="1:13" x14ac:dyDescent="0.25">
      <c r="A45" s="6"/>
      <c r="B45" s="53" t="s">
        <v>57</v>
      </c>
      <c r="C45" s="25" t="s">
        <v>50</v>
      </c>
      <c r="D45" s="2"/>
      <c r="E45" s="2" t="s">
        <v>58</v>
      </c>
      <c r="F45" s="2" t="s">
        <v>59</v>
      </c>
      <c r="G45" s="2"/>
      <c r="H45" s="2"/>
      <c r="I45" s="2"/>
      <c r="J45" s="2"/>
      <c r="K45" s="2" t="s">
        <v>21</v>
      </c>
      <c r="L45" s="56">
        <f>(3+1+3+1+6+3+10+2)/8</f>
        <v>3.625</v>
      </c>
      <c r="M45" s="10"/>
    </row>
    <row r="46" spans="1:13" x14ac:dyDescent="0.25">
      <c r="A46" s="13">
        <v>17</v>
      </c>
      <c r="B46" s="55"/>
      <c r="C46" s="28" t="s">
        <v>50</v>
      </c>
      <c r="D46" s="3"/>
      <c r="E46" s="3" t="s">
        <v>60</v>
      </c>
      <c r="F46" s="3" t="s">
        <v>61</v>
      </c>
      <c r="G46" s="3"/>
      <c r="H46" s="3"/>
      <c r="I46" s="3"/>
      <c r="J46" s="3"/>
      <c r="K46" s="3" t="s">
        <v>21</v>
      </c>
      <c r="L46" s="58"/>
      <c r="M46" s="10">
        <v>1</v>
      </c>
    </row>
    <row r="47" spans="1:13" x14ac:dyDescent="0.25">
      <c r="M47" s="10"/>
    </row>
    <row r="48" spans="1:13" x14ac:dyDescent="0.25">
      <c r="A48" s="13">
        <v>18</v>
      </c>
      <c r="B48" s="4" t="s">
        <v>62</v>
      </c>
      <c r="C48" s="25" t="s">
        <v>50</v>
      </c>
      <c r="D48" s="2"/>
      <c r="E48" s="2" t="s">
        <v>63</v>
      </c>
      <c r="F48" s="2" t="s">
        <v>64</v>
      </c>
      <c r="G48" s="4"/>
      <c r="H48" s="2"/>
      <c r="I48" s="2"/>
      <c r="J48" s="4"/>
      <c r="K48" s="2" t="s">
        <v>21</v>
      </c>
      <c r="L48" s="21">
        <f>(12+16+6+4+17)/5</f>
        <v>11</v>
      </c>
      <c r="M48" s="10">
        <v>10</v>
      </c>
    </row>
    <row r="49" spans="1:14" x14ac:dyDescent="0.25">
      <c r="M49" s="10"/>
    </row>
    <row r="50" spans="1:14" ht="45" x14ac:dyDescent="0.25">
      <c r="A50" s="13">
        <v>19</v>
      </c>
      <c r="B50" s="4" t="s">
        <v>58</v>
      </c>
      <c r="C50" s="25" t="s">
        <v>50</v>
      </c>
      <c r="D50" s="2"/>
      <c r="E50" s="2" t="s">
        <v>65</v>
      </c>
      <c r="F50" s="2" t="s">
        <v>66</v>
      </c>
      <c r="G50" s="4"/>
      <c r="H50" s="2"/>
      <c r="I50" s="2"/>
      <c r="J50" s="4"/>
      <c r="K50" s="37" t="s">
        <v>67</v>
      </c>
      <c r="L50" s="21">
        <f>(11+8+3+3+3)/5</f>
        <v>5.6</v>
      </c>
      <c r="M50" s="10">
        <v>2</v>
      </c>
    </row>
    <row r="51" spans="1:14" x14ac:dyDescent="0.25">
      <c r="M51" s="10"/>
    </row>
    <row r="52" spans="1:14" x14ac:dyDescent="0.25">
      <c r="A52" s="13">
        <v>20</v>
      </c>
      <c r="B52" s="4" t="s">
        <v>68</v>
      </c>
      <c r="C52" s="25" t="s">
        <v>50</v>
      </c>
      <c r="D52" s="4"/>
      <c r="E52" s="4" t="s">
        <v>69</v>
      </c>
      <c r="F52" s="4" t="s">
        <v>41</v>
      </c>
      <c r="G52" s="4"/>
      <c r="H52" s="4"/>
      <c r="I52" s="4"/>
      <c r="J52" s="4"/>
      <c r="K52" s="4" t="s">
        <v>70</v>
      </c>
      <c r="L52" s="21">
        <f>(2+5+16)/3</f>
        <v>7.666666666666667</v>
      </c>
      <c r="M52" s="10">
        <v>7</v>
      </c>
    </row>
    <row r="53" spans="1:14" x14ac:dyDescent="0.25">
      <c r="M53" s="10"/>
    </row>
    <row r="54" spans="1:14" x14ac:dyDescent="0.25">
      <c r="A54" s="13">
        <v>21</v>
      </c>
      <c r="B54" s="4" t="s">
        <v>71</v>
      </c>
      <c r="C54" s="25" t="s">
        <v>50</v>
      </c>
      <c r="D54" s="4"/>
      <c r="E54" s="4" t="s">
        <v>72</v>
      </c>
      <c r="F54" s="4" t="s">
        <v>73</v>
      </c>
      <c r="G54" s="4"/>
      <c r="H54" s="4"/>
      <c r="I54" s="4"/>
      <c r="J54" s="4"/>
      <c r="K54" s="4" t="s">
        <v>21</v>
      </c>
      <c r="L54" s="21">
        <f>(10+26+18)/3</f>
        <v>18</v>
      </c>
      <c r="M54" s="10">
        <v>17</v>
      </c>
    </row>
    <row r="55" spans="1:14" x14ac:dyDescent="0.25">
      <c r="A55" s="9"/>
      <c r="B55" s="33"/>
      <c r="C55" s="34"/>
      <c r="D55" s="35"/>
      <c r="E55" s="35"/>
      <c r="F55" s="35"/>
      <c r="G55" s="35"/>
      <c r="H55" s="35"/>
      <c r="I55" s="35"/>
      <c r="J55" s="35"/>
      <c r="K55" s="2"/>
      <c r="L55" s="22"/>
      <c r="M55" s="10"/>
    </row>
    <row r="56" spans="1:14" ht="30" x14ac:dyDescent="0.25">
      <c r="A56" s="13">
        <v>22</v>
      </c>
      <c r="B56" s="4" t="s">
        <v>74</v>
      </c>
      <c r="C56" s="39" t="s">
        <v>50</v>
      </c>
      <c r="D56" s="4"/>
      <c r="E56" s="4" t="s">
        <v>75</v>
      </c>
      <c r="F56" s="4" t="s">
        <v>74</v>
      </c>
      <c r="G56" s="4"/>
      <c r="H56" s="4"/>
      <c r="I56" s="4"/>
      <c r="J56" s="4"/>
      <c r="K56" s="40" t="s">
        <v>76</v>
      </c>
      <c r="L56" s="21">
        <f>(22+17+19)/3</f>
        <v>19.333333333333332</v>
      </c>
      <c r="M56" s="10">
        <v>20</v>
      </c>
    </row>
    <row r="57" spans="1:14" x14ac:dyDescent="0.25">
      <c r="A57" s="9"/>
      <c r="B57" s="41"/>
      <c r="C57" s="42"/>
      <c r="D57" s="43"/>
      <c r="E57" s="43"/>
      <c r="F57" s="43"/>
      <c r="G57" s="43"/>
      <c r="H57" s="43"/>
      <c r="I57" s="43"/>
      <c r="J57" s="43"/>
      <c r="K57" s="44"/>
      <c r="L57" s="22"/>
      <c r="M57" s="10"/>
      <c r="N57" s="10"/>
    </row>
    <row r="58" spans="1:14" x14ac:dyDescent="0.25">
      <c r="A58" s="13">
        <v>23</v>
      </c>
      <c r="B58" s="4" t="s">
        <v>77</v>
      </c>
      <c r="C58" s="39" t="s">
        <v>50</v>
      </c>
      <c r="D58" s="4"/>
      <c r="E58" s="4" t="s">
        <v>78</v>
      </c>
      <c r="F58" s="4" t="s">
        <v>79</v>
      </c>
      <c r="G58" s="4"/>
      <c r="H58" s="4"/>
      <c r="I58" s="4"/>
      <c r="J58" s="4"/>
      <c r="K58" s="40" t="s">
        <v>21</v>
      </c>
      <c r="L58" s="21">
        <f>(2+23+1+7+2+2+4)/7</f>
        <v>5.8571428571428568</v>
      </c>
      <c r="M58" s="10">
        <v>3</v>
      </c>
    </row>
    <row r="59" spans="1:14" x14ac:dyDescent="0.25">
      <c r="A59" s="6"/>
      <c r="C59"/>
      <c r="G59" s="49"/>
      <c r="L59" s="7"/>
      <c r="M59"/>
    </row>
    <row r="60" spans="1:14" x14ac:dyDescent="0.25">
      <c r="A60" s="6"/>
      <c r="C60"/>
      <c r="L60" s="7"/>
      <c r="M60"/>
    </row>
    <row r="61" spans="1:14" x14ac:dyDescent="0.25">
      <c r="A61" s="6"/>
      <c r="C61"/>
      <c r="L61" s="7"/>
      <c r="M61"/>
    </row>
    <row r="62" spans="1:14" x14ac:dyDescent="0.25">
      <c r="A62" s="6"/>
      <c r="C62"/>
      <c r="L62" s="7"/>
      <c r="M62"/>
    </row>
    <row r="63" spans="1:14" x14ac:dyDescent="0.25">
      <c r="A63" s="6"/>
      <c r="C63"/>
      <c r="L63" s="7"/>
      <c r="M63"/>
    </row>
    <row r="64" spans="1:14" x14ac:dyDescent="0.25">
      <c r="A64" s="6"/>
      <c r="C64"/>
      <c r="L64" s="7"/>
      <c r="M64"/>
    </row>
    <row r="65" spans="1:13" x14ac:dyDescent="0.25">
      <c r="A65" s="6"/>
      <c r="C65"/>
      <c r="L65" s="7"/>
      <c r="M65"/>
    </row>
    <row r="66" spans="1:13" x14ac:dyDescent="0.25">
      <c r="A66" s="6"/>
      <c r="C66"/>
      <c r="L66" s="7"/>
      <c r="M66"/>
    </row>
    <row r="67" spans="1:13" x14ac:dyDescent="0.25">
      <c r="A67" s="6"/>
      <c r="C67"/>
      <c r="L67" s="7"/>
      <c r="M67"/>
    </row>
    <row r="68" spans="1:13" x14ac:dyDescent="0.25">
      <c r="A68" s="6"/>
      <c r="C68"/>
      <c r="L68" s="7"/>
      <c r="M68"/>
    </row>
    <row r="69" spans="1:13" x14ac:dyDescent="0.25">
      <c r="A69" s="6"/>
      <c r="C69"/>
      <c r="L69" s="7"/>
      <c r="M69"/>
    </row>
    <row r="70" spans="1:13" x14ac:dyDescent="0.25">
      <c r="A70" s="6"/>
      <c r="C70"/>
      <c r="L70" s="7"/>
      <c r="M70"/>
    </row>
    <row r="71" spans="1:13" x14ac:dyDescent="0.25">
      <c r="A71" s="6"/>
      <c r="C71"/>
      <c r="L71" s="7"/>
      <c r="M71"/>
    </row>
    <row r="72" spans="1:13" x14ac:dyDescent="0.25">
      <c r="A72" s="6"/>
      <c r="C72"/>
      <c r="L72" s="7"/>
      <c r="M72"/>
    </row>
    <row r="73" spans="1:13" x14ac:dyDescent="0.25">
      <c r="A73" s="6"/>
      <c r="C73"/>
      <c r="L73" s="7"/>
      <c r="M73"/>
    </row>
    <row r="74" spans="1:13" x14ac:dyDescent="0.25">
      <c r="A74" s="6"/>
      <c r="C74"/>
      <c r="L74" s="7"/>
      <c r="M74"/>
    </row>
    <row r="75" spans="1:13" x14ac:dyDescent="0.25">
      <c r="A75" s="6"/>
      <c r="C75"/>
      <c r="L75" s="7"/>
      <c r="M75"/>
    </row>
    <row r="76" spans="1:13" x14ac:dyDescent="0.25">
      <c r="A76" s="6"/>
      <c r="C76"/>
      <c r="L76" s="7"/>
      <c r="M76"/>
    </row>
    <row r="77" spans="1:13" x14ac:dyDescent="0.25">
      <c r="A77" s="6"/>
      <c r="C77"/>
      <c r="L77" s="7"/>
      <c r="M77"/>
    </row>
    <row r="78" spans="1:13" x14ac:dyDescent="0.25">
      <c r="A78" s="6"/>
      <c r="C78"/>
      <c r="L78" s="7"/>
      <c r="M78"/>
    </row>
    <row r="79" spans="1:13" x14ac:dyDescent="0.25">
      <c r="A79" s="6"/>
      <c r="C79"/>
      <c r="L79" s="7"/>
      <c r="M79"/>
    </row>
    <row r="80" spans="1:13" x14ac:dyDescent="0.25">
      <c r="A80" s="6"/>
      <c r="C80"/>
      <c r="L80" s="7"/>
      <c r="M80"/>
    </row>
    <row r="81" spans="1:13" x14ac:dyDescent="0.25">
      <c r="A81" s="6"/>
      <c r="C81"/>
      <c r="L81" s="7"/>
      <c r="M81"/>
    </row>
    <row r="82" spans="1:13" x14ac:dyDescent="0.25">
      <c r="A82" s="6"/>
      <c r="C82"/>
      <c r="L82" s="7"/>
      <c r="M82"/>
    </row>
    <row r="83" spans="1:13" x14ac:dyDescent="0.25">
      <c r="A83" s="6"/>
      <c r="C83"/>
      <c r="L83" s="7"/>
      <c r="M83"/>
    </row>
    <row r="84" spans="1:13" x14ac:dyDescent="0.25">
      <c r="A84" s="6"/>
      <c r="C84"/>
      <c r="L84" s="7"/>
      <c r="M84"/>
    </row>
    <row r="85" spans="1:13" x14ac:dyDescent="0.25">
      <c r="A85" s="6"/>
      <c r="C85"/>
      <c r="L85" s="7"/>
      <c r="M85"/>
    </row>
    <row r="86" spans="1:13" x14ac:dyDescent="0.25">
      <c r="A86" s="6"/>
      <c r="C86"/>
      <c r="L86" s="7"/>
      <c r="M86"/>
    </row>
    <row r="87" spans="1:13" x14ac:dyDescent="0.25">
      <c r="A87" s="6"/>
      <c r="C87"/>
      <c r="L87" s="7"/>
      <c r="M87"/>
    </row>
    <row r="88" spans="1:13" x14ac:dyDescent="0.25">
      <c r="A88" s="6"/>
      <c r="C88"/>
      <c r="L88" s="7"/>
      <c r="M88"/>
    </row>
    <row r="89" spans="1:13" x14ac:dyDescent="0.25">
      <c r="A89" s="6"/>
      <c r="C89"/>
      <c r="L89" s="7"/>
      <c r="M89"/>
    </row>
    <row r="90" spans="1:13" x14ac:dyDescent="0.25">
      <c r="A90" s="6"/>
      <c r="C90"/>
      <c r="L90" s="7"/>
      <c r="M90"/>
    </row>
    <row r="91" spans="1:13" x14ac:dyDescent="0.25">
      <c r="A91" s="6"/>
      <c r="C91"/>
      <c r="L91" s="7"/>
      <c r="M91"/>
    </row>
    <row r="92" spans="1:13" x14ac:dyDescent="0.25">
      <c r="A92" s="6"/>
      <c r="C92"/>
      <c r="L92" s="7"/>
      <c r="M92"/>
    </row>
    <row r="93" spans="1:13" x14ac:dyDescent="0.25">
      <c r="A93" s="6"/>
      <c r="C93"/>
      <c r="L93" s="7"/>
      <c r="M93"/>
    </row>
    <row r="94" spans="1:13" x14ac:dyDescent="0.25">
      <c r="A94" s="6"/>
      <c r="C94"/>
      <c r="L94" s="7"/>
      <c r="M94"/>
    </row>
    <row r="95" spans="1:13" x14ac:dyDescent="0.25">
      <c r="A95" s="6"/>
      <c r="C95"/>
      <c r="L95" s="7"/>
      <c r="M95"/>
    </row>
    <row r="96" spans="1:13" x14ac:dyDescent="0.25">
      <c r="A96" s="6"/>
      <c r="C96"/>
      <c r="L96" s="7"/>
      <c r="M96"/>
    </row>
    <row r="97" spans="1:13" x14ac:dyDescent="0.25">
      <c r="A97" s="6"/>
      <c r="C97"/>
      <c r="L97" s="7"/>
      <c r="M97"/>
    </row>
    <row r="98" spans="1:13" x14ac:dyDescent="0.25">
      <c r="A98" s="6"/>
      <c r="C98"/>
      <c r="L98" s="7"/>
      <c r="M98"/>
    </row>
    <row r="99" spans="1:13" x14ac:dyDescent="0.25">
      <c r="A99" s="6"/>
      <c r="C99"/>
      <c r="L99" s="7"/>
      <c r="M99"/>
    </row>
    <row r="100" spans="1:13" x14ac:dyDescent="0.25">
      <c r="A100" s="6"/>
      <c r="C100"/>
      <c r="L100" s="7"/>
      <c r="M100"/>
    </row>
    <row r="101" spans="1:13" x14ac:dyDescent="0.25">
      <c r="A101" s="6"/>
      <c r="C101"/>
      <c r="L101" s="7"/>
      <c r="M101"/>
    </row>
    <row r="102" spans="1:13" x14ac:dyDescent="0.25">
      <c r="A102" s="6"/>
      <c r="C102"/>
      <c r="L102" s="7"/>
      <c r="M102"/>
    </row>
    <row r="103" spans="1:13" x14ac:dyDescent="0.25">
      <c r="A103" s="6"/>
      <c r="C103"/>
      <c r="L103" s="7"/>
      <c r="M103"/>
    </row>
    <row r="104" spans="1:13" x14ac:dyDescent="0.25">
      <c r="A104" s="6"/>
      <c r="C104"/>
      <c r="L104" s="7"/>
      <c r="M104"/>
    </row>
    <row r="105" spans="1:13" x14ac:dyDescent="0.25">
      <c r="A105" s="6"/>
      <c r="C105"/>
      <c r="L105" s="7"/>
      <c r="M105"/>
    </row>
    <row r="106" spans="1:13" x14ac:dyDescent="0.25">
      <c r="A106" s="6"/>
      <c r="C106"/>
      <c r="L106" s="7"/>
      <c r="M106"/>
    </row>
    <row r="107" spans="1:13" x14ac:dyDescent="0.25">
      <c r="A107" s="6"/>
      <c r="C107"/>
      <c r="L107" s="7"/>
      <c r="M107"/>
    </row>
    <row r="108" spans="1:13" x14ac:dyDescent="0.25">
      <c r="A108" s="6"/>
      <c r="C108"/>
      <c r="L108" s="7"/>
      <c r="M108"/>
    </row>
    <row r="109" spans="1:13" x14ac:dyDescent="0.25">
      <c r="A109" s="6"/>
      <c r="C109"/>
      <c r="L109" s="7"/>
      <c r="M109"/>
    </row>
    <row r="110" spans="1:13" x14ac:dyDescent="0.25">
      <c r="A110" s="6"/>
      <c r="C110"/>
      <c r="L110" s="7"/>
      <c r="M110"/>
    </row>
    <row r="111" spans="1:13" x14ac:dyDescent="0.25">
      <c r="A111" s="6"/>
      <c r="C111"/>
      <c r="L111" s="7"/>
      <c r="M111"/>
    </row>
    <row r="112" spans="1:13" x14ac:dyDescent="0.25">
      <c r="A112" s="6"/>
      <c r="C112"/>
      <c r="L112" s="7"/>
      <c r="M112"/>
    </row>
    <row r="113" spans="1:13" x14ac:dyDescent="0.25">
      <c r="A113" s="6"/>
      <c r="C113"/>
      <c r="L113" s="7"/>
      <c r="M113"/>
    </row>
    <row r="114" spans="1:13" x14ac:dyDescent="0.25">
      <c r="A114" s="6"/>
      <c r="C114"/>
      <c r="L114" s="7"/>
      <c r="M114"/>
    </row>
    <row r="115" spans="1:13" x14ac:dyDescent="0.25">
      <c r="A115" s="6"/>
      <c r="C115"/>
      <c r="L115" s="7"/>
      <c r="M115"/>
    </row>
    <row r="116" spans="1:13" x14ac:dyDescent="0.25">
      <c r="A116" s="6"/>
      <c r="C116"/>
      <c r="L116" s="7"/>
      <c r="M116"/>
    </row>
    <row r="117" spans="1:13" x14ac:dyDescent="0.25">
      <c r="A117" s="6"/>
      <c r="C117"/>
      <c r="L117" s="7"/>
      <c r="M117"/>
    </row>
    <row r="118" spans="1:13" x14ac:dyDescent="0.25">
      <c r="A118" s="6"/>
      <c r="C118"/>
      <c r="L118" s="7"/>
      <c r="M118"/>
    </row>
    <row r="119" spans="1:13" x14ac:dyDescent="0.25">
      <c r="A119" s="6"/>
      <c r="C119"/>
      <c r="L119" s="7"/>
      <c r="M119"/>
    </row>
    <row r="120" spans="1:13" x14ac:dyDescent="0.25">
      <c r="A120" s="6"/>
      <c r="C120"/>
      <c r="L120" s="7"/>
      <c r="M120"/>
    </row>
    <row r="121" spans="1:13" x14ac:dyDescent="0.25">
      <c r="A121" s="6"/>
      <c r="C121"/>
      <c r="L121" s="7"/>
      <c r="M121"/>
    </row>
    <row r="122" spans="1:13" x14ac:dyDescent="0.25">
      <c r="A122" s="6"/>
      <c r="C122"/>
      <c r="L122" s="7"/>
      <c r="M122"/>
    </row>
    <row r="123" spans="1:13" x14ac:dyDescent="0.25">
      <c r="A123" s="6"/>
      <c r="C123"/>
      <c r="L123" s="7"/>
      <c r="M123"/>
    </row>
    <row r="124" spans="1:13" x14ac:dyDescent="0.25">
      <c r="A124" s="6"/>
      <c r="C124"/>
      <c r="L124" s="7"/>
      <c r="M124"/>
    </row>
    <row r="125" spans="1:13" x14ac:dyDescent="0.25">
      <c r="A125" s="6"/>
      <c r="C125"/>
      <c r="L125" s="7"/>
      <c r="M125"/>
    </row>
    <row r="126" spans="1:13" x14ac:dyDescent="0.25">
      <c r="A126" s="6"/>
      <c r="C126"/>
      <c r="L126" s="7"/>
      <c r="M126"/>
    </row>
    <row r="127" spans="1:13" x14ac:dyDescent="0.25">
      <c r="A127" s="6"/>
      <c r="C127"/>
      <c r="L127" s="7"/>
      <c r="M127"/>
    </row>
    <row r="128" spans="1:13" x14ac:dyDescent="0.25">
      <c r="A128" s="6"/>
      <c r="C128"/>
      <c r="L128" s="7"/>
      <c r="M128"/>
    </row>
    <row r="129" spans="1:13" x14ac:dyDescent="0.25">
      <c r="A129" s="6"/>
      <c r="C129"/>
      <c r="L129" s="7"/>
      <c r="M129"/>
    </row>
    <row r="130" spans="1:13" x14ac:dyDescent="0.25">
      <c r="A130" s="6"/>
      <c r="C130"/>
      <c r="L130" s="7"/>
      <c r="M130"/>
    </row>
    <row r="131" spans="1:13" x14ac:dyDescent="0.25">
      <c r="A131" s="6"/>
      <c r="C131"/>
      <c r="L131" s="7"/>
      <c r="M131"/>
    </row>
    <row r="132" spans="1:13" x14ac:dyDescent="0.25">
      <c r="A132" s="6"/>
      <c r="C132"/>
      <c r="L132" s="7"/>
      <c r="M132"/>
    </row>
    <row r="133" spans="1:13" x14ac:dyDescent="0.25">
      <c r="A133" s="6"/>
      <c r="C133"/>
      <c r="L133" s="7"/>
      <c r="M133"/>
    </row>
    <row r="134" spans="1:13" x14ac:dyDescent="0.25">
      <c r="A134" s="6"/>
      <c r="C134"/>
      <c r="L134" s="7"/>
      <c r="M134"/>
    </row>
    <row r="135" spans="1:13" x14ac:dyDescent="0.25">
      <c r="A135" s="6"/>
      <c r="C135"/>
      <c r="L135" s="7"/>
      <c r="M135"/>
    </row>
    <row r="136" spans="1:13" x14ac:dyDescent="0.25">
      <c r="A136" s="6"/>
      <c r="C136"/>
      <c r="L136" s="7"/>
      <c r="M136"/>
    </row>
    <row r="137" spans="1:13" x14ac:dyDescent="0.25">
      <c r="A137" s="6"/>
      <c r="C137"/>
      <c r="L137" s="7"/>
      <c r="M137"/>
    </row>
    <row r="138" spans="1:13" x14ac:dyDescent="0.25">
      <c r="A138" s="6"/>
      <c r="C138"/>
      <c r="L138" s="7"/>
      <c r="M138"/>
    </row>
    <row r="139" spans="1:13" x14ac:dyDescent="0.25">
      <c r="A139" s="6"/>
      <c r="C139"/>
      <c r="L139" s="7"/>
      <c r="M139"/>
    </row>
    <row r="140" spans="1:13" x14ac:dyDescent="0.25">
      <c r="A140" s="6"/>
      <c r="C140"/>
      <c r="L140" s="7"/>
      <c r="M140"/>
    </row>
    <row r="141" spans="1:13" x14ac:dyDescent="0.25">
      <c r="A141" s="6"/>
      <c r="C141"/>
      <c r="L141" s="7"/>
      <c r="M141"/>
    </row>
    <row r="142" spans="1:13" x14ac:dyDescent="0.25">
      <c r="A142" s="6"/>
      <c r="C142"/>
      <c r="L142" s="7"/>
      <c r="M142"/>
    </row>
    <row r="143" spans="1:13" x14ac:dyDescent="0.25">
      <c r="A143" s="6"/>
      <c r="C143"/>
      <c r="L143" s="7"/>
      <c r="M143"/>
    </row>
    <row r="144" spans="1:13" x14ac:dyDescent="0.25">
      <c r="A144" s="6"/>
      <c r="C144"/>
      <c r="L144" s="7"/>
      <c r="M144"/>
    </row>
    <row r="145" spans="1:13" x14ac:dyDescent="0.25">
      <c r="A145" s="6"/>
      <c r="C145"/>
      <c r="L145" s="7"/>
      <c r="M145"/>
    </row>
    <row r="146" spans="1:13" x14ac:dyDescent="0.25">
      <c r="A146" s="6"/>
      <c r="C146"/>
      <c r="L146" s="7"/>
      <c r="M146"/>
    </row>
    <row r="147" spans="1:13" x14ac:dyDescent="0.25">
      <c r="A147" s="6"/>
      <c r="C147"/>
      <c r="L147" s="7"/>
      <c r="M147"/>
    </row>
    <row r="148" spans="1:13" x14ac:dyDescent="0.25">
      <c r="A148" s="6"/>
      <c r="C148"/>
      <c r="L148" s="7"/>
      <c r="M148"/>
    </row>
    <row r="149" spans="1:13" x14ac:dyDescent="0.25">
      <c r="A149" s="6"/>
      <c r="C149"/>
      <c r="L149" s="7"/>
      <c r="M149"/>
    </row>
    <row r="150" spans="1:13" x14ac:dyDescent="0.25">
      <c r="A150" s="6"/>
      <c r="C150"/>
      <c r="L150" s="7"/>
      <c r="M150"/>
    </row>
    <row r="151" spans="1:13" x14ac:dyDescent="0.25">
      <c r="A151" s="6"/>
      <c r="C151"/>
      <c r="L151" s="7"/>
      <c r="M151"/>
    </row>
    <row r="152" spans="1:13" x14ac:dyDescent="0.25">
      <c r="A152" s="6"/>
      <c r="C152"/>
      <c r="L152" s="7"/>
      <c r="M152"/>
    </row>
    <row r="153" spans="1:13" x14ac:dyDescent="0.25">
      <c r="A153" s="6"/>
      <c r="C153"/>
      <c r="L153" s="7"/>
      <c r="M153"/>
    </row>
    <row r="154" spans="1:13" x14ac:dyDescent="0.25">
      <c r="A154" s="6"/>
      <c r="C154"/>
      <c r="L154" s="7"/>
      <c r="M154"/>
    </row>
    <row r="155" spans="1:13" x14ac:dyDescent="0.25">
      <c r="A155" s="6"/>
      <c r="C155"/>
      <c r="L155" s="7"/>
      <c r="M155"/>
    </row>
    <row r="156" spans="1:13" x14ac:dyDescent="0.25">
      <c r="A156" s="6"/>
      <c r="C156"/>
      <c r="L156" s="7"/>
      <c r="M156"/>
    </row>
    <row r="157" spans="1:13" x14ac:dyDescent="0.25">
      <c r="A157" s="6"/>
      <c r="C157"/>
      <c r="L157" s="7"/>
      <c r="M157"/>
    </row>
    <row r="158" spans="1:13" x14ac:dyDescent="0.25">
      <c r="A158" s="6"/>
      <c r="C158"/>
      <c r="L158" s="7"/>
      <c r="M158"/>
    </row>
    <row r="159" spans="1:13" x14ac:dyDescent="0.25">
      <c r="A159" s="6"/>
      <c r="C159"/>
      <c r="L159" s="7"/>
      <c r="M159"/>
    </row>
    <row r="160" spans="1:13" x14ac:dyDescent="0.25">
      <c r="A160" s="6"/>
      <c r="C160"/>
      <c r="L160" s="7"/>
      <c r="M160"/>
    </row>
    <row r="161" spans="1:13" x14ac:dyDescent="0.25">
      <c r="A161" s="6"/>
      <c r="C161"/>
      <c r="L161" s="7"/>
      <c r="M161"/>
    </row>
    <row r="162" spans="1:13" x14ac:dyDescent="0.25">
      <c r="A162" s="6"/>
      <c r="C162"/>
      <c r="L162" s="7"/>
      <c r="M162"/>
    </row>
    <row r="163" spans="1:13" x14ac:dyDescent="0.25">
      <c r="A163" s="6"/>
      <c r="C163"/>
      <c r="L163" s="7"/>
      <c r="M163"/>
    </row>
    <row r="164" spans="1:13" x14ac:dyDescent="0.25">
      <c r="A164" s="6"/>
      <c r="C164"/>
      <c r="L164" s="7"/>
      <c r="M164"/>
    </row>
    <row r="165" spans="1:13" x14ac:dyDescent="0.25">
      <c r="A165" s="6"/>
      <c r="C165"/>
      <c r="L165" s="7"/>
      <c r="M165"/>
    </row>
    <row r="166" spans="1:13" x14ac:dyDescent="0.25">
      <c r="A166" s="6"/>
      <c r="C166"/>
      <c r="L166" s="7"/>
      <c r="M166"/>
    </row>
    <row r="167" spans="1:13" x14ac:dyDescent="0.25">
      <c r="A167" s="6"/>
      <c r="C167"/>
      <c r="L167" s="7"/>
      <c r="M167"/>
    </row>
    <row r="168" spans="1:13" x14ac:dyDescent="0.25">
      <c r="A168" s="6"/>
      <c r="C168"/>
      <c r="L168" s="7"/>
      <c r="M168"/>
    </row>
    <row r="169" spans="1:13" x14ac:dyDescent="0.25">
      <c r="A169" s="6"/>
      <c r="C169"/>
      <c r="L169" s="7"/>
      <c r="M169"/>
    </row>
    <row r="170" spans="1:13" x14ac:dyDescent="0.25">
      <c r="A170" s="6"/>
      <c r="C170"/>
      <c r="L170" s="7"/>
      <c r="M170"/>
    </row>
    <row r="171" spans="1:13" x14ac:dyDescent="0.25">
      <c r="A171" s="6"/>
      <c r="C171"/>
      <c r="L171" s="7"/>
      <c r="M171"/>
    </row>
    <row r="172" spans="1:13" x14ac:dyDescent="0.25">
      <c r="A172" s="6"/>
      <c r="C172"/>
      <c r="L172" s="7"/>
      <c r="M172"/>
    </row>
    <row r="173" spans="1:13" x14ac:dyDescent="0.25">
      <c r="A173" s="6"/>
      <c r="C173"/>
      <c r="L173" s="7"/>
      <c r="M173"/>
    </row>
    <row r="174" spans="1:13" x14ac:dyDescent="0.25">
      <c r="A174" s="6"/>
      <c r="C174"/>
      <c r="L174" s="7"/>
      <c r="M174"/>
    </row>
    <row r="175" spans="1:13" x14ac:dyDescent="0.25">
      <c r="A175" s="6"/>
      <c r="C175"/>
      <c r="L175" s="7"/>
      <c r="M175"/>
    </row>
    <row r="176" spans="1:13" x14ac:dyDescent="0.25">
      <c r="A176" s="6"/>
      <c r="C176"/>
      <c r="L176" s="7"/>
      <c r="M176"/>
    </row>
    <row r="177" spans="1:13" x14ac:dyDescent="0.25">
      <c r="A177" s="6"/>
      <c r="C177"/>
      <c r="L177" s="7"/>
      <c r="M177"/>
    </row>
    <row r="178" spans="1:13" x14ac:dyDescent="0.25">
      <c r="A178" s="6"/>
      <c r="C178"/>
      <c r="L178" s="7"/>
      <c r="M178"/>
    </row>
    <row r="179" spans="1:13" x14ac:dyDescent="0.25">
      <c r="A179" s="6"/>
      <c r="C179"/>
      <c r="L179" s="7"/>
      <c r="M179"/>
    </row>
    <row r="180" spans="1:13" x14ac:dyDescent="0.25">
      <c r="A180" s="6"/>
      <c r="C180"/>
      <c r="L180" s="7"/>
      <c r="M180"/>
    </row>
    <row r="181" spans="1:13" x14ac:dyDescent="0.25">
      <c r="A181" s="6"/>
      <c r="C181"/>
      <c r="L181" s="7"/>
      <c r="M181"/>
    </row>
    <row r="182" spans="1:13" x14ac:dyDescent="0.25">
      <c r="A182" s="6"/>
      <c r="C182"/>
      <c r="L182" s="7"/>
      <c r="M182"/>
    </row>
    <row r="183" spans="1:13" x14ac:dyDescent="0.25">
      <c r="A183" s="6"/>
      <c r="C183"/>
      <c r="L183" s="7"/>
      <c r="M183"/>
    </row>
    <row r="184" spans="1:13" x14ac:dyDescent="0.25">
      <c r="A184" s="6"/>
      <c r="C184"/>
      <c r="L184" s="7"/>
      <c r="M184"/>
    </row>
    <row r="185" spans="1:13" x14ac:dyDescent="0.25">
      <c r="A185" s="6"/>
      <c r="C185"/>
      <c r="L185" s="7"/>
      <c r="M185"/>
    </row>
    <row r="186" spans="1:13" x14ac:dyDescent="0.25">
      <c r="A186" s="6"/>
      <c r="C186"/>
      <c r="L186" s="7"/>
      <c r="M186"/>
    </row>
    <row r="187" spans="1:13" x14ac:dyDescent="0.25">
      <c r="A187" s="6"/>
      <c r="C187"/>
      <c r="L187" s="7"/>
      <c r="M187"/>
    </row>
    <row r="188" spans="1:13" x14ac:dyDescent="0.25">
      <c r="A188" s="6"/>
      <c r="C188"/>
      <c r="L188" s="7"/>
      <c r="M188"/>
    </row>
    <row r="189" spans="1:13" x14ac:dyDescent="0.25">
      <c r="A189" s="6"/>
      <c r="C189"/>
      <c r="L189" s="7"/>
      <c r="M189"/>
    </row>
    <row r="190" spans="1:13" x14ac:dyDescent="0.25">
      <c r="A190" s="6"/>
      <c r="C190"/>
      <c r="L190" s="7"/>
      <c r="M190"/>
    </row>
    <row r="191" spans="1:13" x14ac:dyDescent="0.25">
      <c r="A191" s="6"/>
      <c r="C191"/>
      <c r="L191" s="7"/>
      <c r="M191"/>
    </row>
    <row r="192" spans="1:13" x14ac:dyDescent="0.25">
      <c r="A192" s="6"/>
      <c r="C192"/>
      <c r="L192" s="7"/>
      <c r="M192"/>
    </row>
    <row r="193" spans="1:13" x14ac:dyDescent="0.25">
      <c r="A193" s="6"/>
      <c r="C193"/>
      <c r="L193" s="7"/>
      <c r="M193"/>
    </row>
    <row r="194" spans="1:13" x14ac:dyDescent="0.25">
      <c r="A194" s="6"/>
      <c r="C194"/>
      <c r="L194" s="7"/>
      <c r="M194"/>
    </row>
    <row r="195" spans="1:13" x14ac:dyDescent="0.25">
      <c r="A195" s="6"/>
      <c r="C195"/>
      <c r="L195" s="7"/>
      <c r="M195"/>
    </row>
    <row r="196" spans="1:13" x14ac:dyDescent="0.25">
      <c r="A196" s="6"/>
      <c r="C196"/>
      <c r="L196" s="7"/>
      <c r="M196"/>
    </row>
    <row r="197" spans="1:13" x14ac:dyDescent="0.25">
      <c r="A197" s="6"/>
      <c r="C197"/>
      <c r="L197" s="7"/>
      <c r="M197"/>
    </row>
    <row r="198" spans="1:13" x14ac:dyDescent="0.25">
      <c r="A198" s="6"/>
      <c r="C198"/>
      <c r="L198" s="7"/>
      <c r="M198"/>
    </row>
    <row r="199" spans="1:13" x14ac:dyDescent="0.25">
      <c r="A199" s="6"/>
      <c r="C199"/>
      <c r="L199" s="7"/>
      <c r="M199"/>
    </row>
    <row r="200" spans="1:13" x14ac:dyDescent="0.25">
      <c r="A200" s="6"/>
      <c r="C200"/>
      <c r="L200" s="7"/>
      <c r="M200"/>
    </row>
    <row r="201" spans="1:13" x14ac:dyDescent="0.25">
      <c r="A201" s="6"/>
      <c r="C201"/>
      <c r="L201" s="7"/>
      <c r="M201"/>
    </row>
    <row r="202" spans="1:13" x14ac:dyDescent="0.25">
      <c r="A202" s="6"/>
      <c r="C202"/>
      <c r="L202" s="7"/>
      <c r="M202"/>
    </row>
    <row r="203" spans="1:13" x14ac:dyDescent="0.25">
      <c r="A203" s="6"/>
      <c r="C203"/>
      <c r="L203" s="7"/>
      <c r="M203"/>
    </row>
    <row r="204" spans="1:13" x14ac:dyDescent="0.25">
      <c r="A204" s="6"/>
      <c r="C204"/>
      <c r="L204" s="7"/>
      <c r="M204"/>
    </row>
    <row r="205" spans="1:13" x14ac:dyDescent="0.25">
      <c r="A205" s="6"/>
      <c r="C205"/>
      <c r="L205" s="7"/>
      <c r="M205"/>
    </row>
    <row r="206" spans="1:13" x14ac:dyDescent="0.25">
      <c r="A206" s="6"/>
      <c r="C206"/>
      <c r="L206" s="7"/>
      <c r="M206"/>
    </row>
    <row r="207" spans="1:13" x14ac:dyDescent="0.25">
      <c r="A207" s="6"/>
      <c r="C207"/>
      <c r="L207" s="7"/>
      <c r="M207"/>
    </row>
    <row r="208" spans="1:13" x14ac:dyDescent="0.25">
      <c r="A208" s="6"/>
      <c r="C208"/>
      <c r="L208" s="7"/>
      <c r="M208"/>
    </row>
    <row r="209" spans="1:13" x14ac:dyDescent="0.25">
      <c r="A209" s="6"/>
      <c r="C209"/>
      <c r="L209" s="7"/>
      <c r="M209"/>
    </row>
    <row r="210" spans="1:13" x14ac:dyDescent="0.25">
      <c r="A210" s="6"/>
      <c r="C210"/>
      <c r="L210" s="7"/>
      <c r="M210"/>
    </row>
    <row r="211" spans="1:13" x14ac:dyDescent="0.25">
      <c r="A211" s="6"/>
      <c r="C211"/>
      <c r="L211" s="7"/>
      <c r="M211"/>
    </row>
    <row r="212" spans="1:13" x14ac:dyDescent="0.25">
      <c r="A212" s="6"/>
      <c r="C212"/>
      <c r="L212" s="7"/>
      <c r="M212"/>
    </row>
    <row r="213" spans="1:13" x14ac:dyDescent="0.25">
      <c r="A213" s="6"/>
      <c r="C213"/>
      <c r="L213" s="7"/>
      <c r="M213"/>
    </row>
    <row r="214" spans="1:13" x14ac:dyDescent="0.25">
      <c r="A214" s="6"/>
      <c r="C214"/>
      <c r="L214" s="7"/>
      <c r="M214"/>
    </row>
    <row r="215" spans="1:13" x14ac:dyDescent="0.25">
      <c r="A215" s="6"/>
      <c r="C215"/>
      <c r="L215" s="7"/>
      <c r="M215"/>
    </row>
    <row r="216" spans="1:13" x14ac:dyDescent="0.25">
      <c r="A216" s="6"/>
      <c r="C216"/>
      <c r="L216" s="7"/>
      <c r="M216"/>
    </row>
    <row r="217" spans="1:13" x14ac:dyDescent="0.25">
      <c r="A217" s="6"/>
      <c r="C217"/>
      <c r="L217" s="7"/>
      <c r="M217"/>
    </row>
    <row r="218" spans="1:13" x14ac:dyDescent="0.25">
      <c r="A218" s="6"/>
      <c r="C218"/>
      <c r="L218" s="7"/>
      <c r="M218"/>
    </row>
    <row r="219" spans="1:13" x14ac:dyDescent="0.25">
      <c r="A219" s="6"/>
      <c r="C219"/>
      <c r="L219" s="7"/>
      <c r="M219"/>
    </row>
    <row r="220" spans="1:13" x14ac:dyDescent="0.25">
      <c r="A220" s="6"/>
      <c r="C220"/>
      <c r="L220" s="7"/>
      <c r="M220"/>
    </row>
    <row r="221" spans="1:13" x14ac:dyDescent="0.25">
      <c r="A221" s="6"/>
      <c r="C221"/>
      <c r="L221" s="7"/>
      <c r="M221"/>
    </row>
    <row r="222" spans="1:13" x14ac:dyDescent="0.25">
      <c r="A222" s="6"/>
      <c r="C222"/>
      <c r="L222" s="7"/>
      <c r="M222"/>
    </row>
    <row r="223" spans="1:13" x14ac:dyDescent="0.25">
      <c r="A223" s="6"/>
      <c r="C223"/>
      <c r="L223" s="7"/>
      <c r="M223"/>
    </row>
    <row r="224" spans="1:13" x14ac:dyDescent="0.25">
      <c r="A224" s="6"/>
      <c r="C224"/>
      <c r="L224" s="7"/>
      <c r="M224"/>
    </row>
  </sheetData>
  <mergeCells count="38">
    <mergeCell ref="A1:M1"/>
    <mergeCell ref="B4:B6"/>
    <mergeCell ref="C4:C6"/>
    <mergeCell ref="J4:J6"/>
    <mergeCell ref="L4:L6"/>
    <mergeCell ref="D5:D6"/>
    <mergeCell ref="E5:E6"/>
    <mergeCell ref="F5:F6"/>
    <mergeCell ref="L10:L13"/>
    <mergeCell ref="B25:B26"/>
    <mergeCell ref="C25:C26"/>
    <mergeCell ref="D25:D26"/>
    <mergeCell ref="E25:E26"/>
    <mergeCell ref="F25:F26"/>
    <mergeCell ref="J25:J26"/>
    <mergeCell ref="L25:L26"/>
    <mergeCell ref="B10:B13"/>
    <mergeCell ref="C10:C13"/>
    <mergeCell ref="D10:D11"/>
    <mergeCell ref="E10:E11"/>
    <mergeCell ref="F10:F11"/>
    <mergeCell ref="J10:J13"/>
    <mergeCell ref="B45:B46"/>
    <mergeCell ref="L45:L46"/>
    <mergeCell ref="L32:L33"/>
    <mergeCell ref="B35:B36"/>
    <mergeCell ref="C35:C36"/>
    <mergeCell ref="D35:D36"/>
    <mergeCell ref="E35:E36"/>
    <mergeCell ref="F35:F36"/>
    <mergeCell ref="J35:J36"/>
    <mergeCell ref="L35:L36"/>
    <mergeCell ref="B32:B33"/>
    <mergeCell ref="C32:C33"/>
    <mergeCell ref="D32:D33"/>
    <mergeCell ref="E32:E33"/>
    <mergeCell ref="F32:F33"/>
    <mergeCell ref="J32:J33"/>
  </mergeCells>
  <phoneticPr fontId="2" type="noConversion"/>
  <printOptions gridLines="1"/>
  <pageMargins left="0" right="0" top="0" bottom="0" header="0" footer="0"/>
  <pageSetup scale="5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NECC Rank</vt:lpstr>
      <vt:lpstr>District 19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Ulmer</dc:creator>
  <cp:keywords/>
  <dc:description/>
  <cp:lastModifiedBy>Kevin Smestad</cp:lastModifiedBy>
  <cp:revision/>
  <dcterms:created xsi:type="dcterms:W3CDTF">2015-10-01T05:01:25Z</dcterms:created>
  <dcterms:modified xsi:type="dcterms:W3CDTF">2017-08-14T16:23:08Z</dcterms:modified>
  <cp:category/>
  <cp:contentStatus/>
</cp:coreProperties>
</file>